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2760" yWindow="32760" windowWidth="20730" windowHeight="9465" activeTab="2"/>
  </bookViews>
  <sheets>
    <sheet name="Biểu 93" sheetId="1" r:id="rId1"/>
    <sheet name="Biểu 94" sheetId="2" r:id="rId2"/>
    <sheet name="Biểu 95" sheetId="3" r:id="rId3"/>
  </sheets>
  <calcPr calcId="977461"/>
</workbook>
</file>

<file path=xl/calcChain.xml><?xml version="1.0" encoding="utf-8"?>
<calcChain xmlns="http://schemas.openxmlformats.org/spreadsheetml/2006/main">
  <c r="D18" i="1" l="1"/>
  <c r="E18" i="1"/>
  <c r="C12" i="3"/>
  <c r="D13" i="3"/>
  <c r="E13" i="3"/>
  <c r="E21" i="3"/>
  <c r="E20" i="3"/>
  <c r="E18" i="3"/>
  <c r="D17" i="3"/>
  <c r="D19" i="1"/>
  <c r="E19" i="1"/>
  <c r="C17" i="3"/>
  <c r="D32" i="3"/>
  <c r="E32" i="3"/>
  <c r="C32" i="3"/>
  <c r="C37" i="3"/>
  <c r="D21" i="1"/>
  <c r="C20" i="1"/>
  <c r="C19" i="1"/>
  <c r="C17" i="1"/>
  <c r="C18" i="1"/>
  <c r="E28" i="3"/>
  <c r="D28" i="2"/>
  <c r="D27" i="2"/>
  <c r="E27" i="2"/>
  <c r="D12" i="2"/>
  <c r="D11" i="2"/>
  <c r="C28" i="2"/>
  <c r="C27" i="2"/>
  <c r="C12" i="2"/>
  <c r="C11" i="2"/>
  <c r="E14" i="3"/>
  <c r="E15" i="3"/>
  <c r="E19" i="3"/>
  <c r="E23" i="3"/>
  <c r="E24" i="3"/>
  <c r="E25" i="3"/>
  <c r="E26" i="3"/>
  <c r="E27" i="3"/>
  <c r="E29" i="3"/>
  <c r="E22" i="3"/>
  <c r="E13" i="2"/>
  <c r="E15" i="2"/>
  <c r="E16" i="2"/>
  <c r="E18" i="2"/>
  <c r="E19" i="2"/>
  <c r="E21" i="2"/>
  <c r="E22" i="2"/>
  <c r="E23" i="2"/>
  <c r="E24" i="2"/>
  <c r="E29" i="2"/>
  <c r="E31" i="2"/>
  <c r="E32" i="2"/>
  <c r="E20" i="2"/>
  <c r="E30" i="2"/>
  <c r="E13" i="1"/>
  <c r="E14" i="1"/>
  <c r="E20" i="1"/>
  <c r="D12" i="1"/>
  <c r="E12" i="1"/>
  <c r="D11" i="1"/>
  <c r="C12" i="1"/>
  <c r="C11" i="1"/>
  <c r="E7" i="3"/>
  <c r="A1" i="3"/>
  <c r="E7" i="2"/>
  <c r="A1" i="2"/>
  <c r="E11" i="1"/>
  <c r="C34" i="2"/>
  <c r="C16" i="1"/>
  <c r="E28" i="2"/>
  <c r="E12" i="2"/>
  <c r="D12" i="3"/>
  <c r="D37" i="3"/>
  <c r="E17" i="3"/>
  <c r="D17" i="1"/>
  <c r="E11" i="2"/>
  <c r="D34" i="2"/>
  <c r="E12" i="3"/>
  <c r="D16" i="1"/>
  <c r="E16" i="1"/>
  <c r="E17" i="1"/>
</calcChain>
</file>

<file path=xl/sharedStrings.xml><?xml version="1.0" encoding="utf-8"?>
<sst xmlns="http://schemas.openxmlformats.org/spreadsheetml/2006/main" count="126" uniqueCount="84">
  <si>
    <t>STT</t>
  </si>
  <si>
    <t>NỘI DUNG</t>
  </si>
  <si>
    <t xml:space="preserve">Dự toán năm </t>
  </si>
  <si>
    <t>So sánh ước thực hiện với (%)</t>
  </si>
  <si>
    <t>Dự toán năm</t>
  </si>
  <si>
    <t>Cùng kỳ năm trước</t>
  </si>
  <si>
    <t>A</t>
  </si>
  <si>
    <t>B</t>
  </si>
  <si>
    <t>3=2/1</t>
  </si>
  <si>
    <t>TỔNG NGUỒN THU NSNN TRÊN ĐỊA BÀN</t>
  </si>
  <si>
    <t>I</t>
  </si>
  <si>
    <t>Thu cân đối NSNN</t>
  </si>
  <si>
    <t>Thu nội địa</t>
  </si>
  <si>
    <t>Thu viện trợ</t>
  </si>
  <si>
    <t>II</t>
  </si>
  <si>
    <t>Thu chuyển nguồn từ năm trước chuyển sang</t>
  </si>
  <si>
    <t>TỔNG CHI NGÂN SÁCH HUYỆN</t>
  </si>
  <si>
    <t> I</t>
  </si>
  <si>
    <t>Tổng chi cân đối ngân sách huyện</t>
  </si>
  <si>
    <t>Chi đầu tư phát triển</t>
  </si>
  <si>
    <t>Chi thường xuyên</t>
  </si>
  <si>
    <t>Dự phòng ngân sách</t>
  </si>
  <si>
    <t>III</t>
  </si>
  <si>
    <t>Chi từ nguồn bổ sung có mục tiêu từ NS cấp tỉnh</t>
  </si>
  <si>
    <t>ỦY BAN NHÂN DÂN</t>
  </si>
  <si>
    <t>Biểu số 93/CK-NSNN</t>
  </si>
  <si>
    <t>Đơn vị: Triệu đồng</t>
  </si>
  <si>
    <t>Lệ phí trước bạ</t>
  </si>
  <si>
    <t>Thuế sử dụng đất phi nông nghiệp</t>
  </si>
  <si>
    <t>Thu tiền sử dụng đất</t>
  </si>
  <si>
    <t>Thu khác ngân sách</t>
  </si>
  <si>
    <t>Biểu số 94/CK-NSNN</t>
  </si>
  <si>
    <t>Chi đầu tư phát triển khác</t>
  </si>
  <si>
    <t>Biểu số 95/CK-NSNN</t>
  </si>
  <si>
    <t>THU NGÂN SÁCH NHÀ NƯỚC</t>
  </si>
  <si>
    <t>THU NỘI ĐỊA</t>
  </si>
  <si>
    <t>Thu từ khu vực Quốc doanh</t>
  </si>
  <si>
    <t>Thu từ khu vực có VĐT nước ngoài</t>
  </si>
  <si>
    <t>Thu từ khu vực Ngoài Quốc doanh</t>
  </si>
  <si>
    <t>Thuế Thu nhập cá nhân</t>
  </si>
  <si>
    <t>Phí, lệ phí</t>
  </si>
  <si>
    <t>Tiền thu mặt đất, mặt nước</t>
  </si>
  <si>
    <t>Thu cấp quyền khai thác khoáng sản</t>
  </si>
  <si>
    <t>Thu từ quỹ đất công ích, hoa lợi CS</t>
  </si>
  <si>
    <t>THU TỪ HOẠT ĐỘNG XNK</t>
  </si>
  <si>
    <t>CÁC KHOẢN HUY ĐỘNG, ĐÓNG GÓP</t>
  </si>
  <si>
    <t>THU CHUYỂN GIAO NGÂN SÁCH</t>
  </si>
  <si>
    <t>Thu bổ sung từ ngân sách cấp trên</t>
  </si>
  <si>
    <t>Bổ sung cân đối</t>
  </si>
  <si>
    <t xml:space="preserve">Bổ sung có mục tiêu </t>
  </si>
  <si>
    <t>Thu từ ngân sách cấp dưới nộp lên</t>
  </si>
  <si>
    <t>C</t>
  </si>
  <si>
    <t>THU CHUYỂN NGUỒN</t>
  </si>
  <si>
    <t>D</t>
  </si>
  <si>
    <t>THU KẾT DƯ NGÂN SÁCH</t>
  </si>
  <si>
    <t>TỔNG THU NGÂN SÁCH ĐỊA PHƯƠNG</t>
  </si>
  <si>
    <t>HUYỆN NGHI XUÂN</t>
  </si>
  <si>
    <t>CHI CÂN ĐỐI NGÂN SÁCH</t>
  </si>
  <si>
    <t>Chi chương trình, dự án theo lĩnh vực</t>
  </si>
  <si>
    <t>Chi đầu tư và hỗ trợ vốn cho các DN hoạt động công</t>
  </si>
  <si>
    <t>Chi quốc phòng</t>
  </si>
  <si>
    <t>Chi an ninh và trật tự an toàn xã hội</t>
  </si>
  <si>
    <t>Chi Giáo dục - đào tạo và dạy nghề</t>
  </si>
  <si>
    <t>Chi Khoa học và công nghệ</t>
  </si>
  <si>
    <t>Chi Y tế, dân số và gia đình</t>
  </si>
  <si>
    <t>Chi Văn hóa- Truyền thông</t>
  </si>
  <si>
    <t>Chi Thể dục thể thao</t>
  </si>
  <si>
    <t>Chi Bảo vệ môi trường</t>
  </si>
  <si>
    <t>Chi các hoạt động kinh tế</t>
  </si>
  <si>
    <t>Chi hoạt động cơ quan quản lý nhà nước, đảng, đoàn thể</t>
  </si>
  <si>
    <t>Chi đảm bảo xã hội</t>
  </si>
  <si>
    <t>Chi An toàn giao thông</t>
  </si>
  <si>
    <t>Chi khác ngân sách</t>
  </si>
  <si>
    <t>Dự phòng</t>
  </si>
  <si>
    <t>CHI BỔ SUNG CHO NGÂN SÁCH CẤP DƯỚI</t>
  </si>
  <si>
    <t xml:space="preserve"> -</t>
  </si>
  <si>
    <t>Bổ sung có mục tiêu</t>
  </si>
  <si>
    <t>Chi chuyển nguồn</t>
  </si>
  <si>
    <t>CHI NỘP NGÂN SÁCH CẤP TRÊN</t>
  </si>
  <si>
    <t>TỔNG CỘNG (A+B+C+D)</t>
  </si>
  <si>
    <t>Ước thực hiện quý III</t>
  </si>
  <si>
    <t>ƯỚC THỰC HIỆN THU NGÂN SÁCH NHÀ NƯỚC QUÝ III NĂM 2022</t>
  </si>
  <si>
    <t>ƯỚC THỰC HIỆN CHI NGÂN SÁCH HUYỆN QUÝ III NĂM 2022</t>
  </si>
  <si>
    <t>CÂN ĐỐI NGÂN SÁCH HUYỆN QUÝ III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</si>
</sst>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#,###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3"/>
      <name val="Times New Roman"/>
      <family val="1"/>
    </font>
    <font>
      <sz val="13"/>
      <name val="Times New Roman"/>
      <family val="1"/>
    </font>
    <font>
      <i/>
      <sz val="13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4"/>
      <color theme="1"/>
      <name val="Times New Roman"/>
      <family val="1"/>
    </font>
    <font>
      <i/>
      <sz val="12"/>
      <color theme="1"/>
      <name val="Times New Roman"/>
      <family val="1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5" fillId="0" borderId="0" applyFont="0" applyFill="0" applyBorder="0" applyAlignment="0" applyProtection="0"/>
    <xf numFmtId="0" fontId="6" fillId="0" borderId="0"/>
    <xf numFmtId="0" fontId="1" fillId="0" borderId="0"/>
    <xf numFmtId="9" fontId="5" fillId="0" borderId="0" applyFont="0" applyFill="0" applyBorder="0" applyAlignment="0" applyProtection="0"/>
  </cellStyleXfs>
  <cellXfs count="59">
    <xf numFmtId="0" fontId="0" fillId="0" borderId="0" xfId="0"/>
    <xf numFmtId="0" fontId="7" fillId="0" borderId="0" xfId="0" applyFont="1"/>
    <xf numFmtId="0" fontId="8" fillId="0" borderId="0" xfId="0" applyFont="1"/>
    <xf numFmtId="0" fontId="2" fillId="0" borderId="1" xfId="0" applyFont="1" applyBorder="1" applyAlignment="1">
      <alignment horizontal="center" vertical="center" wrapText="1"/>
    </xf>
    <xf numFmtId="0" fontId="9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65" fontId="2" fillId="0" borderId="1" xfId="1" applyNumberFormat="1" applyFont="1" applyBorder="1" applyAlignment="1">
      <alignment vertical="center" wrapText="1"/>
    </xf>
    <xf numFmtId="165" fontId="3" fillId="0" borderId="1" xfId="1" applyNumberFormat="1" applyFont="1" applyBorder="1" applyAlignment="1">
      <alignment vertical="center" wrapText="1"/>
    </xf>
    <xf numFmtId="10" fontId="2" fillId="0" borderId="1" xfId="4" applyNumberFormat="1" applyFont="1" applyBorder="1" applyAlignment="1">
      <alignment vertical="center" wrapText="1"/>
    </xf>
    <xf numFmtId="10" fontId="3" fillId="0" borderId="1" xfId="4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0" xfId="0" applyFont="1"/>
    <xf numFmtId="166" fontId="2" fillId="0" borderId="1" xfId="4" applyNumberFormat="1" applyFont="1" applyBorder="1" applyAlignment="1">
      <alignment horizontal="center" vertical="center" wrapText="1"/>
    </xf>
    <xf numFmtId="166" fontId="3" fillId="0" borderId="1" xfId="4" applyNumberFormat="1" applyFont="1" applyBorder="1" applyAlignment="1">
      <alignment horizontal="center" vertical="center" wrapText="1"/>
    </xf>
    <xf numFmtId="166" fontId="3" fillId="0" borderId="1" xfId="4" applyNumberFormat="1" applyFont="1" applyBorder="1" applyAlignment="1">
      <alignment vertical="center" wrapText="1"/>
    </xf>
    <xf numFmtId="165" fontId="9" fillId="0" borderId="0" xfId="0" applyNumberFormat="1" applyFont="1"/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/>
    </xf>
    <xf numFmtId="0" fontId="2" fillId="0" borderId="1" xfId="3" applyFont="1" applyBorder="1" applyAlignment="1">
      <alignment horizontal="center" vertical="center" wrapText="1"/>
    </xf>
    <xf numFmtId="0" fontId="2" fillId="0" borderId="1" xfId="3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vertical="center" wrapText="1"/>
    </xf>
    <xf numFmtId="167" fontId="9" fillId="2" borderId="1" xfId="0" applyNumberFormat="1" applyFont="1" applyFill="1" applyBorder="1" applyAlignment="1">
      <alignment horizontal="right" vertical="center" wrapText="1"/>
    </xf>
    <xf numFmtId="0" fontId="3" fillId="0" borderId="1" xfId="3" applyFont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left" vertical="center" wrapText="1"/>
    </xf>
    <xf numFmtId="3" fontId="2" fillId="0" borderId="1" xfId="3" applyNumberFormat="1" applyFont="1" applyBorder="1" applyAlignment="1">
      <alignment vertical="center" wrapText="1"/>
    </xf>
    <xf numFmtId="0" fontId="9" fillId="0" borderId="1" xfId="0" applyFont="1" applyBorder="1"/>
    <xf numFmtId="3" fontId="3" fillId="2" borderId="1" xfId="4" applyNumberFormat="1" applyFont="1" applyFill="1" applyBorder="1" applyAlignment="1">
      <alignment vertical="center"/>
    </xf>
    <xf numFmtId="167" fontId="9" fillId="0" borderId="1" xfId="0" applyNumberFormat="1" applyFont="1" applyBorder="1" applyAlignment="1">
      <alignment horizontal="right" vertical="center" wrapText="1"/>
    </xf>
    <xf numFmtId="3" fontId="2" fillId="0" borderId="1" xfId="1" applyNumberFormat="1" applyFont="1" applyBorder="1" applyAlignment="1">
      <alignment vertical="center" wrapText="1"/>
    </xf>
    <xf numFmtId="3" fontId="3" fillId="0" borderId="1" xfId="1" applyNumberFormat="1" applyFont="1" applyBorder="1" applyAlignment="1">
      <alignment vertical="center" wrapText="1"/>
    </xf>
    <xf numFmtId="3" fontId="9" fillId="2" borderId="1" xfId="0" applyNumberFormat="1" applyFont="1" applyFill="1" applyBorder="1" applyAlignment="1">
      <alignment horizontal="right" vertical="center" wrapText="1"/>
    </xf>
    <xf numFmtId="3" fontId="3" fillId="0" borderId="1" xfId="3" applyNumberFormat="1" applyFont="1" applyBorder="1" applyAlignment="1">
      <alignment vertical="center" wrapText="1"/>
    </xf>
    <xf numFmtId="3" fontId="9" fillId="0" borderId="1" xfId="0" applyNumberFormat="1" applyFont="1" applyBorder="1"/>
    <xf numFmtId="3" fontId="2" fillId="0" borderId="1" xfId="0" applyNumberFormat="1" applyFont="1" applyBorder="1" applyAlignment="1">
      <alignment vertical="center" wrapText="1"/>
    </xf>
    <xf numFmtId="166" fontId="2" fillId="0" borderId="1" xfId="4" applyNumberFormat="1" applyFont="1" applyBorder="1" applyAlignment="1">
      <alignment vertical="center" wrapText="1"/>
    </xf>
    <xf numFmtId="0" fontId="8" fillId="0" borderId="1" xfId="0" applyFont="1" applyBorder="1"/>
    <xf numFmtId="3" fontId="8" fillId="0" borderId="1" xfId="0" applyNumberFormat="1" applyFont="1" applyBorder="1"/>
    <xf numFmtId="0" fontId="8" fillId="0" borderId="1" xfId="0" applyFont="1" applyBorder="1" applyAlignment="1">
      <alignment horizontal="center"/>
    </xf>
    <xf numFmtId="167" fontId="13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2" xfId="0" applyFont="1" applyBorder="1" applyAlignment="1">
      <alignment horizontal="right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2" xfId="0" applyFont="1" applyBorder="1" applyAlignment="1">
      <alignment horizontal="right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5">
    <cellStyle name="Comma" xfId="1" builtinId="3"/>
    <cellStyle name="Normal" xfId="0" builtinId="0"/>
    <cellStyle name="Normal 2" xfId="2"/>
    <cellStyle name="Normal_Sheet1" xfId="3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00000"/>
  </sheetPr>
  <dimension ref="A1:F21"/>
  <sheetViews>
    <sheetView view="pageBreakPreview" zoomScale="90" zoomScaleNormal="100" zoomScaleSheetLayoutView="90" workbookViewId="0">
      <selection activeCell="D13" sqref="D13"/>
    </sheetView>
  </sheetViews>
  <sheetFormatPr defaultRowHeight="15" x14ac:dyDescent="0.25"/>
  <cols>
    <col min="1" max="1" width="7.5703125" style="1" customWidth="1"/>
    <col min="2" max="2" width="35.28515625" style="1" customWidth="1"/>
    <col min="3" max="3" width="13.28515625" style="1" customWidth="1"/>
    <col min="4" max="4" width="15.42578125" style="1" customWidth="1"/>
    <col min="5" max="5" width="16.42578125" style="1" customWidth="1"/>
    <col min="6" max="6" width="13" style="1" customWidth="1"/>
    <col min="7" max="9" width="9.140625" style="1"/>
    <col min="10" max="10" width="18.5703125" style="1" customWidth="1"/>
    <col min="11" max="16384" width="9.140625" style="1"/>
  </cols>
  <sheetData>
    <row r="1" spans="1:6" ht="16.5" x14ac:dyDescent="0.25">
      <c r="A1" s="2" t="s">
        <v>24</v>
      </c>
      <c r="E1" s="48" t="s">
        <v>25</v>
      </c>
      <c r="F1" s="48"/>
    </row>
    <row r="2" spans="1:6" ht="16.5" x14ac:dyDescent="0.25">
      <c r="A2" s="2" t="s">
        <v>56</v>
      </c>
    </row>
    <row r="4" spans="1:6" ht="18.75" x14ac:dyDescent="0.3">
      <c r="A4" s="49" t="s">
        <v>83</v>
      </c>
      <c r="B4" s="49"/>
      <c r="C4" s="49"/>
      <c r="D4" s="49"/>
      <c r="E4" s="49"/>
      <c r="F4" s="49"/>
    </row>
    <row r="5" spans="1:6" ht="15.75" x14ac:dyDescent="0.25">
      <c r="A5" s="51"/>
      <c r="B5" s="51"/>
      <c r="C5" s="51"/>
      <c r="D5" s="51"/>
      <c r="E5" s="51"/>
      <c r="F5" s="51"/>
    </row>
    <row r="7" spans="1:6" ht="15.75" x14ac:dyDescent="0.25">
      <c r="E7" s="50" t="s">
        <v>26</v>
      </c>
      <c r="F7" s="50"/>
    </row>
    <row r="8" spans="1:6" s="4" customFormat="1" ht="25.5" customHeight="1" x14ac:dyDescent="0.25">
      <c r="A8" s="47" t="s">
        <v>0</v>
      </c>
      <c r="B8" s="47" t="s">
        <v>1</v>
      </c>
      <c r="C8" s="47" t="s">
        <v>2</v>
      </c>
      <c r="D8" s="47" t="s">
        <v>80</v>
      </c>
      <c r="E8" s="47" t="s">
        <v>3</v>
      </c>
      <c r="F8" s="47"/>
    </row>
    <row r="9" spans="1:6" s="4" customFormat="1" ht="33" x14ac:dyDescent="0.25">
      <c r="A9" s="47"/>
      <c r="B9" s="47"/>
      <c r="C9" s="47"/>
      <c r="D9" s="47"/>
      <c r="E9" s="3" t="s">
        <v>4</v>
      </c>
      <c r="F9" s="3" t="s">
        <v>5</v>
      </c>
    </row>
    <row r="10" spans="1:6" s="4" customFormat="1" ht="16.5" x14ac:dyDescent="0.25">
      <c r="A10" s="5" t="s">
        <v>6</v>
      </c>
      <c r="B10" s="5" t="s">
        <v>7</v>
      </c>
      <c r="C10" s="5">
        <v>1</v>
      </c>
      <c r="D10" s="5">
        <v>2</v>
      </c>
      <c r="E10" s="5" t="s">
        <v>8</v>
      </c>
      <c r="F10" s="5">
        <v>4</v>
      </c>
    </row>
    <row r="11" spans="1:6" s="4" customFormat="1" ht="31.5" customHeight="1" x14ac:dyDescent="0.25">
      <c r="A11" s="3" t="s">
        <v>6</v>
      </c>
      <c r="B11" s="6" t="s">
        <v>9</v>
      </c>
      <c r="C11" s="8">
        <f>+C12+C15</f>
        <v>267000</v>
      </c>
      <c r="D11" s="8">
        <f>+D12+D15</f>
        <v>135080</v>
      </c>
      <c r="E11" s="10">
        <f>+D11/C11</f>
        <v>0.50591760299625466</v>
      </c>
      <c r="F11" s="10"/>
    </row>
    <row r="12" spans="1:6" s="4" customFormat="1" ht="31.5" customHeight="1" x14ac:dyDescent="0.25">
      <c r="A12" s="3" t="s">
        <v>10</v>
      </c>
      <c r="B12" s="6" t="s">
        <v>11</v>
      </c>
      <c r="C12" s="8">
        <f>+C13+C14</f>
        <v>267000</v>
      </c>
      <c r="D12" s="8">
        <f>+D13+D14</f>
        <v>135080</v>
      </c>
      <c r="E12" s="10">
        <f t="shared" ref="E12:E20" si="0">+D12/C12</f>
        <v>0.50591760299625466</v>
      </c>
      <c r="F12" s="10"/>
    </row>
    <row r="13" spans="1:6" s="4" customFormat="1" ht="31.5" customHeight="1" x14ac:dyDescent="0.25">
      <c r="A13" s="5">
        <v>1</v>
      </c>
      <c r="B13" s="7" t="s">
        <v>12</v>
      </c>
      <c r="C13" s="9">
        <v>267000</v>
      </c>
      <c r="D13" s="9">
        <v>135080</v>
      </c>
      <c r="E13" s="11">
        <f t="shared" si="0"/>
        <v>0.50591760299625466</v>
      </c>
      <c r="F13" s="11"/>
    </row>
    <row r="14" spans="1:6" s="4" customFormat="1" ht="31.5" customHeight="1" x14ac:dyDescent="0.25">
      <c r="A14" s="5">
        <v>2</v>
      </c>
      <c r="B14" s="7" t="s">
        <v>13</v>
      </c>
      <c r="C14" s="9"/>
      <c r="D14" s="9"/>
      <c r="E14" s="11" t="e">
        <f t="shared" si="0"/>
        <v>#DIV/0!</v>
      </c>
      <c r="F14" s="11"/>
    </row>
    <row r="15" spans="1:6" s="4" customFormat="1" ht="31.5" customHeight="1" x14ac:dyDescent="0.25">
      <c r="A15" s="3" t="s">
        <v>14</v>
      </c>
      <c r="B15" s="6" t="s">
        <v>15</v>
      </c>
      <c r="C15" s="8"/>
      <c r="D15" s="8"/>
      <c r="E15" s="10"/>
      <c r="F15" s="10"/>
    </row>
    <row r="16" spans="1:6" s="4" customFormat="1" ht="31.5" customHeight="1" x14ac:dyDescent="0.25">
      <c r="A16" s="3" t="s">
        <v>7</v>
      </c>
      <c r="B16" s="6" t="s">
        <v>16</v>
      </c>
      <c r="C16" s="8">
        <f>+C17+C21</f>
        <v>635598</v>
      </c>
      <c r="D16" s="8">
        <f>+D17+D21</f>
        <v>503470</v>
      </c>
      <c r="E16" s="10">
        <f t="shared" si="0"/>
        <v>0.79212017658960543</v>
      </c>
      <c r="F16" s="10"/>
    </row>
    <row r="17" spans="1:6" s="4" customFormat="1" ht="31.5" customHeight="1" x14ac:dyDescent="0.25">
      <c r="A17" s="3" t="s">
        <v>17</v>
      </c>
      <c r="B17" s="6" t="s">
        <v>18</v>
      </c>
      <c r="C17" s="9">
        <f>+C18+C19+C20</f>
        <v>635598</v>
      </c>
      <c r="D17" s="9">
        <f>+D18+D19+D20</f>
        <v>461314</v>
      </c>
      <c r="E17" s="10">
        <f t="shared" si="0"/>
        <v>0.72579523535316348</v>
      </c>
      <c r="F17" s="11"/>
    </row>
    <row r="18" spans="1:6" s="4" customFormat="1" ht="31.5" customHeight="1" x14ac:dyDescent="0.25">
      <c r="A18" s="5">
        <v>1</v>
      </c>
      <c r="B18" s="7" t="s">
        <v>19</v>
      </c>
      <c r="C18" s="9">
        <f>'Biểu 95'!C13</f>
        <v>114000</v>
      </c>
      <c r="D18" s="9">
        <f>'Biểu 95'!D14</f>
        <v>133398</v>
      </c>
      <c r="E18" s="11">
        <f t="shared" si="0"/>
        <v>1.1701578947368421</v>
      </c>
      <c r="F18" s="11"/>
    </row>
    <row r="19" spans="1:6" s="4" customFormat="1" ht="31.5" customHeight="1" x14ac:dyDescent="0.25">
      <c r="A19" s="5">
        <v>2</v>
      </c>
      <c r="B19" s="7" t="s">
        <v>20</v>
      </c>
      <c r="C19" s="9">
        <f>'Biểu 95'!C17</f>
        <v>511964.99999999994</v>
      </c>
      <c r="D19" s="9">
        <f>'Biểu 95'!D17</f>
        <v>327916</v>
      </c>
      <c r="E19" s="11">
        <f t="shared" si="0"/>
        <v>0.64050472200248076</v>
      </c>
      <c r="F19" s="11"/>
    </row>
    <row r="20" spans="1:6" s="4" customFormat="1" ht="31.5" customHeight="1" x14ac:dyDescent="0.25">
      <c r="A20" s="5">
        <v>3</v>
      </c>
      <c r="B20" s="7" t="s">
        <v>21</v>
      </c>
      <c r="C20" s="9">
        <f>'Biểu 95'!C31</f>
        <v>9633</v>
      </c>
      <c r="D20" s="9"/>
      <c r="E20" s="11">
        <f t="shared" si="0"/>
        <v>0</v>
      </c>
      <c r="F20" s="11"/>
    </row>
    <row r="21" spans="1:6" s="4" customFormat="1" ht="31.5" customHeight="1" x14ac:dyDescent="0.25">
      <c r="A21" s="3" t="s">
        <v>22</v>
      </c>
      <c r="B21" s="6" t="s">
        <v>23</v>
      </c>
      <c r="C21" s="8"/>
      <c r="D21" s="8">
        <f>'Biểu 95'!D34</f>
        <v>42156</v>
      </c>
      <c r="E21" s="10"/>
      <c r="F21" s="10"/>
    </row>
  </sheetData>
  <mergeCells count="9">
    <mergeCell ref="E1:F1"/>
    <mergeCell ref="A4:F4"/>
    <mergeCell ref="E7:F7"/>
    <mergeCell ref="A5:F5"/>
    <mergeCell ref="A8:A9"/>
    <mergeCell ref="B8:B9"/>
    <mergeCell ref="C8:C9"/>
    <mergeCell ref="D8:D9"/>
    <mergeCell ref="E8:F8"/>
  </mergeCells>
  <pageMargins left="0.31" right="0.22" top="0.32" bottom="0.17" header="0.3" footer="0.17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A1:F34"/>
  <sheetViews>
    <sheetView view="pageBreakPreview" zoomScale="90" zoomScaleNormal="100" zoomScaleSheetLayoutView="90" workbookViewId="0">
      <selection activeCell="B7" sqref="B7"/>
    </sheetView>
  </sheetViews>
  <sheetFormatPr defaultRowHeight="16.5" x14ac:dyDescent="0.25"/>
  <cols>
    <col min="1" max="1" width="7.5703125" style="4" customWidth="1"/>
    <col min="2" max="2" width="37.5703125" style="4" customWidth="1"/>
    <col min="3" max="3" width="17.140625" style="4" customWidth="1"/>
    <col min="4" max="4" width="15.7109375" style="4" customWidth="1"/>
    <col min="5" max="5" width="11.85546875" style="4" customWidth="1"/>
    <col min="6" max="6" width="12.28515625" style="4" customWidth="1"/>
    <col min="7" max="16384" width="9.140625" style="4"/>
  </cols>
  <sheetData>
    <row r="1" spans="1:6" x14ac:dyDescent="0.25">
      <c r="A1" s="2" t="str">
        <f>+'Biểu 93'!A1</f>
        <v>ỦY BAN NHÂN DÂN</v>
      </c>
      <c r="E1" s="52" t="s">
        <v>31</v>
      </c>
      <c r="F1" s="52"/>
    </row>
    <row r="2" spans="1:6" x14ac:dyDescent="0.25">
      <c r="A2" s="2" t="s">
        <v>56</v>
      </c>
    </row>
    <row r="4" spans="1:6" x14ac:dyDescent="0.25">
      <c r="A4" s="53" t="s">
        <v>81</v>
      </c>
      <c r="B4" s="53"/>
      <c r="C4" s="53"/>
      <c r="D4" s="53"/>
      <c r="E4" s="53"/>
      <c r="F4" s="53"/>
    </row>
    <row r="5" spans="1:6" x14ac:dyDescent="0.25">
      <c r="A5" s="55"/>
      <c r="B5" s="55"/>
      <c r="C5" s="55"/>
      <c r="D5" s="55"/>
      <c r="E5" s="55"/>
      <c r="F5" s="55"/>
    </row>
    <row r="7" spans="1:6" x14ac:dyDescent="0.25">
      <c r="E7" s="54" t="str">
        <f>+'Biểu 93'!E7</f>
        <v>Đơn vị: Triệu đồng</v>
      </c>
      <c r="F7" s="54"/>
    </row>
    <row r="8" spans="1:6" ht="33.75" customHeight="1" x14ac:dyDescent="0.25">
      <c r="A8" s="47" t="s">
        <v>0</v>
      </c>
      <c r="B8" s="47" t="s">
        <v>1</v>
      </c>
      <c r="C8" s="47" t="s">
        <v>4</v>
      </c>
      <c r="D8" s="47" t="s">
        <v>80</v>
      </c>
      <c r="E8" s="47" t="s">
        <v>3</v>
      </c>
      <c r="F8" s="47"/>
    </row>
    <row r="9" spans="1:6" ht="33" x14ac:dyDescent="0.25">
      <c r="A9" s="47"/>
      <c r="B9" s="47"/>
      <c r="C9" s="47"/>
      <c r="D9" s="47"/>
      <c r="E9" s="3" t="s">
        <v>4</v>
      </c>
      <c r="F9" s="3" t="s">
        <v>5</v>
      </c>
    </row>
    <row r="10" spans="1:6" x14ac:dyDescent="0.25">
      <c r="A10" s="5" t="s">
        <v>6</v>
      </c>
      <c r="B10" s="5" t="s">
        <v>7</v>
      </c>
      <c r="C10" s="5">
        <v>1</v>
      </c>
      <c r="D10" s="5">
        <v>2</v>
      </c>
      <c r="E10" s="5" t="s">
        <v>8</v>
      </c>
      <c r="F10" s="5">
        <v>4</v>
      </c>
    </row>
    <row r="11" spans="1:6" ht="30" customHeight="1" x14ac:dyDescent="0.25">
      <c r="A11" s="18" t="s">
        <v>6</v>
      </c>
      <c r="B11" s="19" t="s">
        <v>34</v>
      </c>
      <c r="C11" s="20">
        <f>C12+C25+C26</f>
        <v>267000</v>
      </c>
      <c r="D11" s="20">
        <f>D12+D25+D26</f>
        <v>294396</v>
      </c>
      <c r="E11" s="14">
        <f>+D11/C11</f>
        <v>1.1026067415730336</v>
      </c>
      <c r="F11" s="20"/>
    </row>
    <row r="12" spans="1:6" ht="30" customHeight="1" x14ac:dyDescent="0.25">
      <c r="A12" s="18" t="s">
        <v>10</v>
      </c>
      <c r="B12" s="19" t="s">
        <v>35</v>
      </c>
      <c r="C12" s="20">
        <f>SUM(C13:C24)</f>
        <v>267000</v>
      </c>
      <c r="D12" s="20">
        <f>SUM(D13:D24)</f>
        <v>237239</v>
      </c>
      <c r="E12" s="14">
        <f t="shared" ref="E12:E32" si="0">+D12/C12</f>
        <v>0.88853558052434456</v>
      </c>
      <c r="F12" s="20"/>
    </row>
    <row r="13" spans="1:6" ht="30" customHeight="1" x14ac:dyDescent="0.25">
      <c r="A13" s="21">
        <v>1</v>
      </c>
      <c r="B13" s="22" t="s">
        <v>36</v>
      </c>
      <c r="C13" s="23">
        <v>5500</v>
      </c>
      <c r="D13" s="35">
        <v>2867</v>
      </c>
      <c r="E13" s="15">
        <f t="shared" si="0"/>
        <v>0.52127272727272722</v>
      </c>
      <c r="F13" s="34"/>
    </row>
    <row r="14" spans="1:6" ht="30" customHeight="1" x14ac:dyDescent="0.25">
      <c r="A14" s="21">
        <v>2</v>
      </c>
      <c r="B14" s="22" t="s">
        <v>37</v>
      </c>
      <c r="C14" s="23">
        <v>0</v>
      </c>
      <c r="D14" s="35"/>
      <c r="E14" s="15"/>
      <c r="F14" s="34"/>
    </row>
    <row r="15" spans="1:6" ht="30" customHeight="1" x14ac:dyDescent="0.25">
      <c r="A15" s="21">
        <v>3</v>
      </c>
      <c r="B15" s="22" t="s">
        <v>38</v>
      </c>
      <c r="C15" s="23">
        <v>22000</v>
      </c>
      <c r="D15" s="35">
        <v>17909</v>
      </c>
      <c r="E15" s="15">
        <f t="shared" si="0"/>
        <v>0.81404545454545452</v>
      </c>
      <c r="F15" s="34"/>
    </row>
    <row r="16" spans="1:6" ht="30" customHeight="1" x14ac:dyDescent="0.25">
      <c r="A16" s="21">
        <v>4</v>
      </c>
      <c r="B16" s="22" t="s">
        <v>39</v>
      </c>
      <c r="C16" s="23">
        <v>9000</v>
      </c>
      <c r="D16" s="35">
        <v>38284</v>
      </c>
      <c r="E16" s="15">
        <f t="shared" si="0"/>
        <v>4.2537777777777777</v>
      </c>
      <c r="F16" s="34"/>
    </row>
    <row r="17" spans="1:6" ht="30" customHeight="1" x14ac:dyDescent="0.25">
      <c r="A17" s="21">
        <v>5</v>
      </c>
      <c r="B17" s="22" t="s">
        <v>27</v>
      </c>
      <c r="C17" s="23">
        <v>33400</v>
      </c>
      <c r="D17" s="35">
        <v>29628</v>
      </c>
      <c r="E17" s="15"/>
      <c r="F17" s="34"/>
    </row>
    <row r="18" spans="1:6" ht="30" customHeight="1" x14ac:dyDescent="0.25">
      <c r="A18" s="21">
        <v>6</v>
      </c>
      <c r="B18" s="22" t="s">
        <v>40</v>
      </c>
      <c r="C18" s="23">
        <v>2800</v>
      </c>
      <c r="D18" s="35">
        <v>2009</v>
      </c>
      <c r="E18" s="15">
        <f t="shared" si="0"/>
        <v>0.71750000000000003</v>
      </c>
      <c r="F18" s="34"/>
    </row>
    <row r="19" spans="1:6" ht="30" customHeight="1" x14ac:dyDescent="0.25">
      <c r="A19" s="21">
        <v>7</v>
      </c>
      <c r="B19" s="22" t="s">
        <v>28</v>
      </c>
      <c r="C19" s="23">
        <v>800</v>
      </c>
      <c r="D19" s="35">
        <v>128</v>
      </c>
      <c r="E19" s="15">
        <f t="shared" si="0"/>
        <v>0.16</v>
      </c>
      <c r="F19" s="34"/>
    </row>
    <row r="20" spans="1:6" ht="30" customHeight="1" x14ac:dyDescent="0.25">
      <c r="A20" s="21">
        <v>8</v>
      </c>
      <c r="B20" s="22" t="s">
        <v>41</v>
      </c>
      <c r="C20" s="23">
        <v>6000</v>
      </c>
      <c r="D20" s="35">
        <v>3381</v>
      </c>
      <c r="E20" s="15">
        <f t="shared" si="0"/>
        <v>0.5635</v>
      </c>
      <c r="F20" s="34"/>
    </row>
    <row r="21" spans="1:6" s="13" customFormat="1" ht="30" customHeight="1" x14ac:dyDescent="0.25">
      <c r="A21" s="21">
        <v>9</v>
      </c>
      <c r="B21" s="22" t="s">
        <v>42</v>
      </c>
      <c r="C21" s="23">
        <v>500</v>
      </c>
      <c r="D21" s="35">
        <v>257</v>
      </c>
      <c r="E21" s="15">
        <f t="shared" si="0"/>
        <v>0.51400000000000001</v>
      </c>
      <c r="F21" s="34"/>
    </row>
    <row r="22" spans="1:6" s="13" customFormat="1" ht="30" customHeight="1" x14ac:dyDescent="0.25">
      <c r="A22" s="21">
        <v>10</v>
      </c>
      <c r="B22" s="22" t="s">
        <v>29</v>
      </c>
      <c r="C22" s="23">
        <v>180000</v>
      </c>
      <c r="D22" s="35">
        <v>135963</v>
      </c>
      <c r="E22" s="15">
        <f t="shared" si="0"/>
        <v>0.75534999999999997</v>
      </c>
      <c r="F22" s="34"/>
    </row>
    <row r="23" spans="1:6" s="13" customFormat="1" ht="30" customHeight="1" x14ac:dyDescent="0.25">
      <c r="A23" s="21">
        <v>11</v>
      </c>
      <c r="B23" s="22" t="s">
        <v>43</v>
      </c>
      <c r="C23" s="23">
        <v>3000</v>
      </c>
      <c r="D23" s="35">
        <v>3476</v>
      </c>
      <c r="E23" s="15">
        <f t="shared" si="0"/>
        <v>1.1586666666666667</v>
      </c>
      <c r="F23" s="34"/>
    </row>
    <row r="24" spans="1:6" s="13" customFormat="1" ht="30" customHeight="1" x14ac:dyDescent="0.25">
      <c r="A24" s="21">
        <v>12</v>
      </c>
      <c r="B24" s="22" t="s">
        <v>30</v>
      </c>
      <c r="C24" s="23">
        <v>4000</v>
      </c>
      <c r="D24" s="35">
        <v>3337</v>
      </c>
      <c r="E24" s="15">
        <f t="shared" si="0"/>
        <v>0.83425000000000005</v>
      </c>
      <c r="F24" s="34"/>
    </row>
    <row r="25" spans="1:6" s="13" customFormat="1" ht="30" customHeight="1" x14ac:dyDescent="0.25">
      <c r="A25" s="24" t="s">
        <v>14</v>
      </c>
      <c r="B25" s="25" t="s">
        <v>44</v>
      </c>
      <c r="C25" s="25"/>
      <c r="D25" s="35">
        <v>56864</v>
      </c>
      <c r="E25" s="15"/>
      <c r="F25" s="26"/>
    </row>
    <row r="26" spans="1:6" ht="30" customHeight="1" x14ac:dyDescent="0.25">
      <c r="A26" s="24" t="s">
        <v>22</v>
      </c>
      <c r="B26" s="25" t="s">
        <v>45</v>
      </c>
      <c r="C26" s="25"/>
      <c r="D26" s="35">
        <v>293</v>
      </c>
      <c r="E26" s="15"/>
      <c r="F26" s="25"/>
    </row>
    <row r="27" spans="1:6" ht="30" customHeight="1" x14ac:dyDescent="0.25">
      <c r="A27" s="24" t="s">
        <v>7</v>
      </c>
      <c r="B27" s="25" t="s">
        <v>46</v>
      </c>
      <c r="C27" s="26">
        <f>C28+C31</f>
        <v>454690</v>
      </c>
      <c r="D27" s="26">
        <f>D28+D31</f>
        <v>340041</v>
      </c>
      <c r="E27" s="15">
        <f t="shared" si="0"/>
        <v>0.74785238294222434</v>
      </c>
      <c r="F27" s="26"/>
    </row>
    <row r="28" spans="1:6" ht="30" customHeight="1" x14ac:dyDescent="0.25">
      <c r="A28" s="18" t="s">
        <v>10</v>
      </c>
      <c r="B28" s="19" t="s">
        <v>47</v>
      </c>
      <c r="C28" s="26">
        <f>SUM(C29:C30)</f>
        <v>454690</v>
      </c>
      <c r="D28" s="26">
        <f>SUM(D29:D30)</f>
        <v>340034</v>
      </c>
      <c r="E28" s="15">
        <f t="shared" si="0"/>
        <v>0.74783698783786756</v>
      </c>
      <c r="F28" s="26"/>
    </row>
    <row r="29" spans="1:6" ht="30" customHeight="1" x14ac:dyDescent="0.25">
      <c r="A29" s="27">
        <v>1</v>
      </c>
      <c r="B29" s="28" t="s">
        <v>48</v>
      </c>
      <c r="C29" s="29">
        <v>454690</v>
      </c>
      <c r="D29" s="35">
        <v>278734</v>
      </c>
      <c r="E29" s="14">
        <f t="shared" si="0"/>
        <v>0.61301985968462025</v>
      </c>
      <c r="F29" s="35"/>
    </row>
    <row r="30" spans="1:6" s="2" customFormat="1" ht="30" customHeight="1" x14ac:dyDescent="0.25">
      <c r="A30" s="27">
        <v>2</v>
      </c>
      <c r="B30" s="28" t="s">
        <v>49</v>
      </c>
      <c r="C30" s="30"/>
      <c r="D30" s="35">
        <v>61300</v>
      </c>
      <c r="E30" s="14" t="e">
        <f t="shared" si="0"/>
        <v>#DIV/0!</v>
      </c>
      <c r="F30" s="35"/>
    </row>
    <row r="31" spans="1:6" ht="30" customHeight="1" x14ac:dyDescent="0.25">
      <c r="A31" s="18" t="s">
        <v>14</v>
      </c>
      <c r="B31" s="19" t="s">
        <v>50</v>
      </c>
      <c r="C31" s="30"/>
      <c r="D31" s="35">
        <v>7</v>
      </c>
      <c r="E31" s="15" t="e">
        <f t="shared" si="0"/>
        <v>#DIV/0!</v>
      </c>
      <c r="F31" s="30"/>
    </row>
    <row r="32" spans="1:6" ht="30" customHeight="1" x14ac:dyDescent="0.25">
      <c r="A32" s="24" t="s">
        <v>51</v>
      </c>
      <c r="B32" s="19" t="s">
        <v>52</v>
      </c>
      <c r="C32" s="30"/>
      <c r="D32" s="35">
        <v>212261</v>
      </c>
      <c r="E32" s="15" t="e">
        <f t="shared" si="0"/>
        <v>#DIV/0!</v>
      </c>
      <c r="F32" s="26"/>
    </row>
    <row r="33" spans="1:6" x14ac:dyDescent="0.25">
      <c r="A33" s="24" t="s">
        <v>53</v>
      </c>
      <c r="B33" s="31" t="s">
        <v>54</v>
      </c>
      <c r="C33" s="30"/>
      <c r="D33" s="30"/>
      <c r="E33" s="33"/>
      <c r="F33" s="30"/>
    </row>
    <row r="34" spans="1:6" ht="33" x14ac:dyDescent="0.25">
      <c r="A34" s="30"/>
      <c r="B34" s="25" t="s">
        <v>55</v>
      </c>
      <c r="C34" s="32">
        <f>C11+C27+C32+C33</f>
        <v>721690</v>
      </c>
      <c r="D34" s="32">
        <f>D11+D27+D32+D33</f>
        <v>846698</v>
      </c>
      <c r="E34" s="33"/>
      <c r="F34" s="32"/>
    </row>
  </sheetData>
  <mergeCells count="9">
    <mergeCell ref="E1:F1"/>
    <mergeCell ref="A4:F4"/>
    <mergeCell ref="E7:F7"/>
    <mergeCell ref="A5:F5"/>
    <mergeCell ref="A8:A9"/>
    <mergeCell ref="B8:B9"/>
    <mergeCell ref="C8:C9"/>
    <mergeCell ref="D8:D9"/>
    <mergeCell ref="E8:F8"/>
  </mergeCells>
  <pageMargins left="0.27" right="0.17" top="0.32" bottom="0.32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G37"/>
  <sheetViews>
    <sheetView tabSelected="1" view="pageBreakPreview" zoomScaleNormal="100" zoomScaleSheetLayoutView="100" workbookViewId="0">
      <selection activeCell="E37" sqref="E37"/>
    </sheetView>
  </sheetViews>
  <sheetFormatPr defaultRowHeight="16.5" x14ac:dyDescent="0.25"/>
  <cols>
    <col min="1" max="1" width="7.5703125" style="4" customWidth="1"/>
    <col min="2" max="2" width="39.140625" style="4" customWidth="1"/>
    <col min="3" max="3" width="16.42578125" style="4" customWidth="1"/>
    <col min="4" max="4" width="15" style="4" customWidth="1"/>
    <col min="5" max="5" width="12.140625" style="4" customWidth="1"/>
    <col min="6" max="6" width="11.42578125" style="4" customWidth="1"/>
    <col min="7" max="7" width="10" style="4" bestFit="1" customWidth="1"/>
    <col min="8" max="16384" width="9.140625" style="4"/>
  </cols>
  <sheetData>
    <row r="1" spans="1:7" x14ac:dyDescent="0.25">
      <c r="A1" s="2" t="str">
        <f>+'Biểu 93'!A1</f>
        <v>ỦY BAN NHÂN DÂN</v>
      </c>
      <c r="E1" s="56" t="s">
        <v>33</v>
      </c>
      <c r="F1" s="56"/>
    </row>
    <row r="2" spans="1:7" x14ac:dyDescent="0.25">
      <c r="A2" s="2" t="s">
        <v>56</v>
      </c>
    </row>
    <row r="4" spans="1:7" x14ac:dyDescent="0.25">
      <c r="A4" s="53" t="s">
        <v>82</v>
      </c>
      <c r="B4" s="53"/>
      <c r="C4" s="53"/>
      <c r="D4" s="53"/>
      <c r="E4" s="53"/>
      <c r="F4" s="53"/>
    </row>
    <row r="5" spans="1:7" x14ac:dyDescent="0.25">
      <c r="A5" s="55"/>
      <c r="B5" s="55"/>
      <c r="C5" s="55"/>
      <c r="D5" s="55"/>
      <c r="E5" s="55"/>
      <c r="F5" s="55"/>
    </row>
    <row r="7" spans="1:7" x14ac:dyDescent="0.25">
      <c r="E7" s="54" t="str">
        <f>+'Biểu 93'!E7</f>
        <v>Đơn vị: Triệu đồng</v>
      </c>
      <c r="F7" s="54"/>
    </row>
    <row r="8" spans="1:7" ht="34.5" customHeight="1" x14ac:dyDescent="0.25">
      <c r="A8" s="47" t="s">
        <v>0</v>
      </c>
      <c r="B8" s="47" t="s">
        <v>1</v>
      </c>
      <c r="C8" s="47" t="s">
        <v>4</v>
      </c>
      <c r="D8" s="47" t="s">
        <v>80</v>
      </c>
      <c r="E8" s="47" t="s">
        <v>3</v>
      </c>
      <c r="F8" s="47"/>
    </row>
    <row r="9" spans="1:7" ht="49.5" customHeight="1" x14ac:dyDescent="0.25">
      <c r="A9" s="47"/>
      <c r="B9" s="47"/>
      <c r="C9" s="47"/>
      <c r="D9" s="47"/>
      <c r="E9" s="47" t="s">
        <v>4</v>
      </c>
      <c r="F9" s="57" t="s">
        <v>5</v>
      </c>
    </row>
    <row r="10" spans="1:7" x14ac:dyDescent="0.25">
      <c r="A10" s="47"/>
      <c r="B10" s="47"/>
      <c r="C10" s="47"/>
      <c r="D10" s="47"/>
      <c r="E10" s="47"/>
      <c r="F10" s="58"/>
    </row>
    <row r="11" spans="1:7" s="13" customFormat="1" x14ac:dyDescent="0.25">
      <c r="A11" s="12" t="s">
        <v>6</v>
      </c>
      <c r="B11" s="12" t="s">
        <v>7</v>
      </c>
      <c r="C11" s="12">
        <v>1</v>
      </c>
      <c r="D11" s="12">
        <v>2</v>
      </c>
      <c r="E11" s="12" t="s">
        <v>8</v>
      </c>
      <c r="F11" s="12">
        <v>4</v>
      </c>
    </row>
    <row r="12" spans="1:7" x14ac:dyDescent="0.25">
      <c r="A12" s="3" t="s">
        <v>6</v>
      </c>
      <c r="B12" s="6" t="s">
        <v>57</v>
      </c>
      <c r="C12" s="36">
        <f>C13+C17+C31</f>
        <v>635598</v>
      </c>
      <c r="D12" s="36">
        <f>D13+D17+D31</f>
        <v>461314</v>
      </c>
      <c r="E12" s="10">
        <f>+D12/C12</f>
        <v>0.72579523535316348</v>
      </c>
      <c r="F12" s="41"/>
      <c r="G12" s="17"/>
    </row>
    <row r="13" spans="1:7" x14ac:dyDescent="0.25">
      <c r="A13" s="3" t="s">
        <v>10</v>
      </c>
      <c r="B13" s="6" t="s">
        <v>19</v>
      </c>
      <c r="C13" s="20">
        <v>114000</v>
      </c>
      <c r="D13" s="36">
        <f>D14</f>
        <v>133398</v>
      </c>
      <c r="E13" s="10">
        <f t="shared" ref="E13:E29" si="0">+D13/C13</f>
        <v>1.1701578947368421</v>
      </c>
      <c r="F13" s="22"/>
    </row>
    <row r="14" spans="1:7" ht="33" x14ac:dyDescent="0.25">
      <c r="A14" s="3">
        <v>1</v>
      </c>
      <c r="B14" s="6" t="s">
        <v>58</v>
      </c>
      <c r="C14" s="26">
        <v>114000</v>
      </c>
      <c r="D14" s="46">
        <v>133398</v>
      </c>
      <c r="E14" s="10">
        <f t="shared" si="0"/>
        <v>1.1701578947368421</v>
      </c>
      <c r="F14" s="41"/>
    </row>
    <row r="15" spans="1:7" ht="33" x14ac:dyDescent="0.25">
      <c r="A15" s="5">
        <v>2</v>
      </c>
      <c r="B15" s="7" t="s">
        <v>59</v>
      </c>
      <c r="C15" s="23">
        <v>0</v>
      </c>
      <c r="D15" s="37">
        <v>0</v>
      </c>
      <c r="E15" s="11" t="e">
        <f t="shared" si="0"/>
        <v>#DIV/0!</v>
      </c>
      <c r="F15" s="22"/>
    </row>
    <row r="16" spans="1:7" x14ac:dyDescent="0.25">
      <c r="A16" s="5">
        <v>3</v>
      </c>
      <c r="B16" s="7" t="s">
        <v>32</v>
      </c>
      <c r="C16" s="23">
        <v>0</v>
      </c>
      <c r="D16" s="37">
        <v>0</v>
      </c>
      <c r="E16" s="11"/>
      <c r="F16" s="22"/>
    </row>
    <row r="17" spans="1:6" s="2" customFormat="1" x14ac:dyDescent="0.25">
      <c r="A17" s="3" t="s">
        <v>14</v>
      </c>
      <c r="B17" s="6" t="s">
        <v>20</v>
      </c>
      <c r="C17" s="26">
        <f>SUM(C18:C30)</f>
        <v>511964.99999999994</v>
      </c>
      <c r="D17" s="26">
        <f>SUM(D18:D30)</f>
        <v>327916</v>
      </c>
      <c r="E17" s="10">
        <f t="shared" si="0"/>
        <v>0.64050472200248076</v>
      </c>
      <c r="F17" s="41"/>
    </row>
    <row r="18" spans="1:6" x14ac:dyDescent="0.25">
      <c r="A18" s="5">
        <v>1</v>
      </c>
      <c r="B18" s="7" t="s">
        <v>60</v>
      </c>
      <c r="C18" s="23">
        <v>6754</v>
      </c>
      <c r="D18" s="46">
        <v>7271</v>
      </c>
      <c r="E18" s="11">
        <f t="shared" si="0"/>
        <v>1.0765472312703583</v>
      </c>
      <c r="F18" s="22"/>
    </row>
    <row r="19" spans="1:6" x14ac:dyDescent="0.25">
      <c r="A19" s="5">
        <v>2</v>
      </c>
      <c r="B19" s="7" t="s">
        <v>61</v>
      </c>
      <c r="C19" s="23">
        <v>1926</v>
      </c>
      <c r="D19" s="46">
        <v>2178</v>
      </c>
      <c r="E19" s="11">
        <f t="shared" si="0"/>
        <v>1.1308411214953271</v>
      </c>
      <c r="F19" s="22"/>
    </row>
    <row r="20" spans="1:6" x14ac:dyDescent="0.25">
      <c r="A20" s="5">
        <v>3</v>
      </c>
      <c r="B20" s="7" t="s">
        <v>62</v>
      </c>
      <c r="C20" s="23">
        <v>252807.83799999999</v>
      </c>
      <c r="D20" s="46">
        <v>154329</v>
      </c>
      <c r="E20" s="11">
        <f t="shared" si="0"/>
        <v>0.61045971209167971</v>
      </c>
      <c r="F20" s="22"/>
    </row>
    <row r="21" spans="1:6" x14ac:dyDescent="0.25">
      <c r="A21" s="5">
        <v>4</v>
      </c>
      <c r="B21" s="7" t="s">
        <v>63</v>
      </c>
      <c r="C21" s="23">
        <v>911.84900000000005</v>
      </c>
      <c r="D21" s="46">
        <v>833</v>
      </c>
      <c r="E21" s="11">
        <f t="shared" si="0"/>
        <v>0.91352844604753636</v>
      </c>
      <c r="F21" s="22"/>
    </row>
    <row r="22" spans="1:6" x14ac:dyDescent="0.25">
      <c r="A22" s="5">
        <v>5</v>
      </c>
      <c r="B22" s="7" t="s">
        <v>64</v>
      </c>
      <c r="C22" s="23">
        <v>19192.924999999999</v>
      </c>
      <c r="D22" s="46">
        <v>12631</v>
      </c>
      <c r="E22" s="11">
        <f t="shared" si="0"/>
        <v>0.65810708894032566</v>
      </c>
      <c r="F22" s="22"/>
    </row>
    <row r="23" spans="1:6" x14ac:dyDescent="0.25">
      <c r="A23" s="5">
        <v>6</v>
      </c>
      <c r="B23" s="7" t="s">
        <v>65</v>
      </c>
      <c r="C23" s="23">
        <v>5798.2790000000005</v>
      </c>
      <c r="D23" s="46">
        <v>3170</v>
      </c>
      <c r="E23" s="11">
        <f t="shared" si="0"/>
        <v>0.5467139473626571</v>
      </c>
      <c r="F23" s="22"/>
    </row>
    <row r="24" spans="1:6" x14ac:dyDescent="0.25">
      <c r="A24" s="5">
        <v>7</v>
      </c>
      <c r="B24" s="7" t="s">
        <v>66</v>
      </c>
      <c r="C24" s="23">
        <v>225</v>
      </c>
      <c r="D24" s="46">
        <v>839</v>
      </c>
      <c r="E24" s="11">
        <f t="shared" si="0"/>
        <v>3.7288888888888887</v>
      </c>
      <c r="F24" s="22"/>
    </row>
    <row r="25" spans="1:6" x14ac:dyDescent="0.25">
      <c r="A25" s="5">
        <v>8</v>
      </c>
      <c r="B25" s="7" t="s">
        <v>67</v>
      </c>
      <c r="C25" s="23">
        <v>4390</v>
      </c>
      <c r="D25" s="46">
        <v>910</v>
      </c>
      <c r="E25" s="11">
        <f t="shared" si="0"/>
        <v>0.2072892938496583</v>
      </c>
      <c r="F25" s="22"/>
    </row>
    <row r="26" spans="1:6" x14ac:dyDescent="0.25">
      <c r="A26" s="5">
        <v>9</v>
      </c>
      <c r="B26" s="7" t="s">
        <v>68</v>
      </c>
      <c r="C26" s="39">
        <v>67337.415999999997</v>
      </c>
      <c r="D26" s="46">
        <v>10921</v>
      </c>
      <c r="E26" s="11">
        <f t="shared" si="0"/>
        <v>0.16218323554322311</v>
      </c>
      <c r="F26" s="22"/>
    </row>
    <row r="27" spans="1:6" ht="33" x14ac:dyDescent="0.25">
      <c r="A27" s="5">
        <v>10</v>
      </c>
      <c r="B27" s="7" t="s">
        <v>69</v>
      </c>
      <c r="C27" s="39">
        <v>108995.734</v>
      </c>
      <c r="D27" s="46">
        <v>99791</v>
      </c>
      <c r="E27" s="11">
        <f t="shared" si="0"/>
        <v>0.91554959389511525</v>
      </c>
      <c r="F27" s="22"/>
    </row>
    <row r="28" spans="1:6" x14ac:dyDescent="0.25">
      <c r="A28" s="5">
        <v>11</v>
      </c>
      <c r="B28" s="7" t="s">
        <v>70</v>
      </c>
      <c r="C28" s="23">
        <v>41098.092000000004</v>
      </c>
      <c r="D28" s="46">
        <v>24201</v>
      </c>
      <c r="E28" s="11">
        <f t="shared" si="0"/>
        <v>0.5888594536213505</v>
      </c>
      <c r="F28" s="22"/>
    </row>
    <row r="29" spans="1:6" x14ac:dyDescent="0.25">
      <c r="A29" s="5">
        <v>12</v>
      </c>
      <c r="B29" s="7" t="s">
        <v>71</v>
      </c>
      <c r="C29" s="23">
        <v>300</v>
      </c>
      <c r="D29" s="37"/>
      <c r="E29" s="11">
        <f t="shared" si="0"/>
        <v>0</v>
      </c>
      <c r="F29" s="22"/>
    </row>
    <row r="30" spans="1:6" x14ac:dyDescent="0.25">
      <c r="A30" s="5">
        <v>13</v>
      </c>
      <c r="B30" s="7" t="s">
        <v>72</v>
      </c>
      <c r="C30" s="38">
        <v>2227.8670000000002</v>
      </c>
      <c r="D30" s="46">
        <v>10842</v>
      </c>
      <c r="E30" s="16"/>
      <c r="F30" s="22"/>
    </row>
    <row r="31" spans="1:6" s="2" customFormat="1" x14ac:dyDescent="0.25">
      <c r="A31" s="3" t="s">
        <v>22</v>
      </c>
      <c r="B31" s="6" t="s">
        <v>73</v>
      </c>
      <c r="C31" s="32">
        <v>9633</v>
      </c>
      <c r="D31" s="36"/>
      <c r="E31" s="42"/>
      <c r="F31" s="41"/>
    </row>
    <row r="32" spans="1:6" s="2" customFormat="1" ht="33" x14ac:dyDescent="0.25">
      <c r="A32" s="3" t="s">
        <v>7</v>
      </c>
      <c r="B32" s="6" t="s">
        <v>74</v>
      </c>
      <c r="C32" s="32">
        <f>SUM(C33:C34)</f>
        <v>75036.498999999996</v>
      </c>
      <c r="D32" s="32">
        <f>SUM(D33:D34)</f>
        <v>93226</v>
      </c>
      <c r="E32" s="32">
        <f>SUM(E33:E34)</f>
        <v>0</v>
      </c>
      <c r="F32" s="32"/>
    </row>
    <row r="33" spans="1:6" x14ac:dyDescent="0.25">
      <c r="A33" s="5" t="s">
        <v>75</v>
      </c>
      <c r="B33" s="7" t="s">
        <v>48</v>
      </c>
      <c r="C33" s="39">
        <v>75036.498999999996</v>
      </c>
      <c r="D33" s="46">
        <v>51070</v>
      </c>
      <c r="E33" s="16"/>
      <c r="F33" s="22"/>
    </row>
    <row r="34" spans="1:6" x14ac:dyDescent="0.25">
      <c r="A34" s="33" t="s">
        <v>75</v>
      </c>
      <c r="B34" s="33" t="s">
        <v>76</v>
      </c>
      <c r="C34" s="39">
        <v>0</v>
      </c>
      <c r="D34" s="46">
        <v>42156</v>
      </c>
      <c r="E34" s="33"/>
      <c r="F34" s="40"/>
    </row>
    <row r="35" spans="1:6" s="2" customFormat="1" x14ac:dyDescent="0.25">
      <c r="A35" s="45" t="s">
        <v>51</v>
      </c>
      <c r="B35" s="43" t="s">
        <v>77</v>
      </c>
      <c r="C35" s="32">
        <v>0</v>
      </c>
      <c r="D35" s="44">
        <v>0</v>
      </c>
      <c r="E35" s="43"/>
      <c r="F35" s="44"/>
    </row>
    <row r="36" spans="1:6" s="2" customFormat="1" x14ac:dyDescent="0.25">
      <c r="A36" s="45" t="s">
        <v>53</v>
      </c>
      <c r="B36" s="43" t="s">
        <v>78</v>
      </c>
      <c r="C36" s="44">
        <v>0</v>
      </c>
      <c r="D36" s="46">
        <v>1380</v>
      </c>
      <c r="E36" s="43"/>
      <c r="F36" s="44"/>
    </row>
    <row r="37" spans="1:6" s="2" customFormat="1" x14ac:dyDescent="0.25">
      <c r="A37" s="43"/>
      <c r="B37" s="43" t="s">
        <v>79</v>
      </c>
      <c r="C37" s="44">
        <f>C12+C32+C35+C36</f>
        <v>710634.49899999995</v>
      </c>
      <c r="D37" s="44">
        <f>D12+D32+D35+D36</f>
        <v>555920</v>
      </c>
      <c r="E37" s="44"/>
      <c r="F37" s="44"/>
    </row>
  </sheetData>
  <mergeCells count="11">
    <mergeCell ref="A5:F5"/>
    <mergeCell ref="E1:F1"/>
    <mergeCell ref="A4:F4"/>
    <mergeCell ref="E7:F7"/>
    <mergeCell ref="F9:F10"/>
    <mergeCell ref="A8:A10"/>
    <mergeCell ref="B8:B10"/>
    <mergeCell ref="C8:C10"/>
    <mergeCell ref="D8:D10"/>
    <mergeCell ref="E8:F8"/>
    <mergeCell ref="E9:E10"/>
  </mergeCells>
  <pageMargins left="0.22" right="0.27" top="0.32" bottom="0.27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76DD0EEA9EDF408EA9CAF807026CA8" ma:contentTypeVersion="0" ma:contentTypeDescription="Create a new document." ma:contentTypeScope="" ma:versionID="01f16fe42e32de103311fcd363865c4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11b5f35d88f7f6ebfe284b0f73f439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49029C-01A2-4DFC-8FF7-E9321A90E5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DCC12BD-8ABD-4A9D-932C-F96310AB9C6C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54565E8-78A2-4088-94E3-0CC5C37FCE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Biểu 93</vt:lpstr>
      <vt:lpstr>Biểu 94</vt:lpstr>
      <vt:lpstr>Biểu 95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2022-12-08T09:44:53Z</cp:lastPrinted>
  <dcterms:created xsi:type="dcterms:W3CDTF">2022-10-11T08:19:43Z</dcterms:created>
  <dcterms:modified xsi:type="dcterms:W3CDTF">2022-12-08T09:45:17Z</dcterms:modified>
</cp:coreProperties>
</file>