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fzcs-my.sharepoint.com/personal/user1474_sfzcs_onmicrosoft_com/Documents/Năm 2021/3. Dau tu/31. Gui sơ phuong an phan bo dau tu cong ngan sách tinh có mục tieu/"/>
    </mc:Choice>
  </mc:AlternateContent>
  <xr:revisionPtr revIDLastSave="8" documentId="11_B615EA488F01079F3F6D31F12C5402609CE98DC4" xr6:coauthVersionLast="47" xr6:coauthVersionMax="47" xr10:uidLastSave="{267C8F81-4B13-4185-AE13-D97F87682187}"/>
  <bookViews>
    <workbookView xWindow="-120" yWindow="-120" windowWidth="20730" windowHeight="11160" activeTab="1" xr2:uid="{00000000-000D-0000-FFFF-FFFF00000000}"/>
  </bookViews>
  <sheets>
    <sheet name="THEO TG" sheetId="1" r:id="rId1"/>
    <sheet name="THEO NGANH" sheetId="2" r:id="rId2"/>
  </sheets>
  <definedNames>
    <definedName name="_xlnm._FilterDatabase" localSheetId="1" hidden="1">'THEO NGANH'!$A$11:$AC$46</definedName>
    <definedName name="OLE_LINK6" localSheetId="1">'THEO NGANH'!$N$72</definedName>
    <definedName name="OLE_LINK6" localSheetId="0">'THEO TG'!$N$74</definedName>
    <definedName name="_xlnm.Print_Area" localSheetId="1">'THEO NGANH'!$A$1:$Z$49</definedName>
    <definedName name="_xlnm.Print_Area" localSheetId="0">'THEO TG'!$A$1:$Z$51</definedName>
    <definedName name="_xlnm.Print_Titles" localSheetId="1">'THEO NGANH'!$6:$10</definedName>
    <definedName name="_xlnm.Print_Titles" localSheetId="0">'THEO TG'!$6:$10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S45" i="1"/>
  <c r="O45" i="1"/>
  <c r="I45" i="1"/>
  <c r="S38" i="1"/>
  <c r="O38" i="1"/>
  <c r="I38" i="1"/>
  <c r="S42" i="2"/>
  <c r="O42" i="2"/>
  <c r="I42" i="2"/>
  <c r="S29" i="2"/>
  <c r="O29" i="2"/>
  <c r="I30" i="1" l="1"/>
  <c r="I29" i="2"/>
  <c r="I22" i="2"/>
  <c r="AC15" i="2" l="1"/>
  <c r="AC17" i="2"/>
  <c r="AC19" i="2"/>
  <c r="AC23" i="2"/>
  <c r="AC24" i="2"/>
  <c r="AC25" i="2"/>
  <c r="AC26" i="2"/>
  <c r="AC27" i="2"/>
  <c r="AC28" i="2"/>
  <c r="AC32" i="2"/>
  <c r="AC33" i="2"/>
  <c r="AC34" i="2"/>
  <c r="AC35" i="2"/>
  <c r="AC36" i="2"/>
  <c r="AC37" i="2"/>
  <c r="AC38" i="2"/>
  <c r="AC40" i="2"/>
  <c r="AC45" i="2"/>
  <c r="AC46" i="2"/>
  <c r="AC47" i="2"/>
  <c r="AC14" i="2"/>
  <c r="I34" i="1" l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H34" i="1"/>
  <c r="I21" i="2" l="1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H21" i="2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H40" i="1"/>
  <c r="AC21" i="2" l="1"/>
  <c r="A4" i="2" l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H29" i="1"/>
  <c r="I25" i="1" l="1"/>
  <c r="J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Y44" i="1"/>
  <c r="Y43" i="1" s="1"/>
  <c r="X44" i="1"/>
  <c r="X43" i="1" s="1"/>
  <c r="W44" i="1"/>
  <c r="W43" i="1" s="1"/>
  <c r="V44" i="1"/>
  <c r="V43" i="1" s="1"/>
  <c r="U44" i="1"/>
  <c r="U43" i="1" s="1"/>
  <c r="T44" i="1"/>
  <c r="T43" i="1" s="1"/>
  <c r="S44" i="1"/>
  <c r="S43" i="1" s="1"/>
  <c r="R44" i="1"/>
  <c r="R43" i="1" s="1"/>
  <c r="Q44" i="1"/>
  <c r="Q43" i="1" s="1"/>
  <c r="P44" i="1"/>
  <c r="P43" i="1" s="1"/>
  <c r="O44" i="1"/>
  <c r="O43" i="1" s="1"/>
  <c r="N44" i="1"/>
  <c r="N43" i="1" s="1"/>
  <c r="M44" i="1"/>
  <c r="M43" i="1" s="1"/>
  <c r="L44" i="1"/>
  <c r="L43" i="1" s="1"/>
  <c r="K44" i="1"/>
  <c r="K43" i="1" s="1"/>
  <c r="J44" i="1"/>
  <c r="J43" i="1" s="1"/>
  <c r="I44" i="1"/>
  <c r="I43" i="1" s="1"/>
  <c r="H44" i="1"/>
  <c r="H43" i="1" s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I13" i="2" l="1"/>
  <c r="J13" i="2"/>
  <c r="K13" i="2"/>
  <c r="L13" i="2"/>
  <c r="M13" i="2"/>
  <c r="N13" i="2"/>
  <c r="O13" i="2"/>
  <c r="P13" i="2"/>
  <c r="Q13" i="2"/>
  <c r="R13" i="2"/>
  <c r="S13" i="2"/>
  <c r="T13" i="2"/>
  <c r="T12" i="2" s="1"/>
  <c r="U13" i="2"/>
  <c r="V13" i="2"/>
  <c r="W13" i="2"/>
  <c r="X13" i="2"/>
  <c r="Y13" i="2"/>
  <c r="H13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H16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H18" i="2"/>
  <c r="J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I39" i="2"/>
  <c r="J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H41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H20" i="2"/>
  <c r="I44" i="2"/>
  <c r="I43" i="2" s="1"/>
  <c r="J44" i="2"/>
  <c r="K44" i="2"/>
  <c r="K43" i="2" s="1"/>
  <c r="L44" i="2"/>
  <c r="L43" i="2" s="1"/>
  <c r="M44" i="2"/>
  <c r="M43" i="2" s="1"/>
  <c r="N44" i="2"/>
  <c r="N43" i="2" s="1"/>
  <c r="O44" i="2"/>
  <c r="O43" i="2" s="1"/>
  <c r="P44" i="2"/>
  <c r="P43" i="2" s="1"/>
  <c r="Q44" i="2"/>
  <c r="Q43" i="2" s="1"/>
  <c r="R44" i="2"/>
  <c r="R43" i="2" s="1"/>
  <c r="S44" i="2"/>
  <c r="S43" i="2" s="1"/>
  <c r="T44" i="2"/>
  <c r="T43" i="2" s="1"/>
  <c r="U44" i="2"/>
  <c r="U43" i="2" s="1"/>
  <c r="V44" i="2"/>
  <c r="V43" i="2" s="1"/>
  <c r="W44" i="2"/>
  <c r="W43" i="2" s="1"/>
  <c r="X44" i="2"/>
  <c r="X43" i="2" s="1"/>
  <c r="Y44" i="2"/>
  <c r="Y43" i="2" s="1"/>
  <c r="H44" i="2"/>
  <c r="H43" i="2" s="1"/>
  <c r="K40" i="2"/>
  <c r="K39" i="2" s="1"/>
  <c r="H40" i="2"/>
  <c r="H39" i="2" s="1"/>
  <c r="AC16" i="2" l="1"/>
  <c r="P12" i="2"/>
  <c r="J43" i="2"/>
  <c r="AC43" i="2" s="1"/>
  <c r="AC44" i="2"/>
  <c r="AC39" i="2"/>
  <c r="AC31" i="2"/>
  <c r="W12" i="2"/>
  <c r="S12" i="2"/>
  <c r="O12" i="2"/>
  <c r="K12" i="2"/>
  <c r="AC18" i="2"/>
  <c r="H12" i="2"/>
  <c r="V12" i="2"/>
  <c r="R12" i="2"/>
  <c r="N12" i="2"/>
  <c r="J12" i="2"/>
  <c r="X12" i="2"/>
  <c r="L12" i="2"/>
  <c r="AC20" i="2"/>
  <c r="Y12" i="2"/>
  <c r="U12" i="2"/>
  <c r="Q12" i="2"/>
  <c r="M12" i="2"/>
  <c r="M11" i="2" s="1"/>
  <c r="I12" i="2"/>
  <c r="AC41" i="2"/>
  <c r="Y30" i="2"/>
  <c r="U30" i="2"/>
  <c r="M30" i="2"/>
  <c r="X30" i="2"/>
  <c r="T30" i="2"/>
  <c r="T11" i="2" s="1"/>
  <c r="P30" i="2"/>
  <c r="P11" i="2" s="1"/>
  <c r="L30" i="2"/>
  <c r="X11" i="2"/>
  <c r="L11" i="2"/>
  <c r="W30" i="2"/>
  <c r="J30" i="2"/>
  <c r="V30" i="2"/>
  <c r="N30" i="2"/>
  <c r="R30" i="2"/>
  <c r="S30" i="2"/>
  <c r="Q30" i="2"/>
  <c r="O30" i="2"/>
  <c r="H37" i="2"/>
  <c r="H31" i="2" s="1"/>
  <c r="H30" i="2" s="1"/>
  <c r="K35" i="2"/>
  <c r="K34" i="2"/>
  <c r="K33" i="2"/>
  <c r="I33" i="2"/>
  <c r="K32" i="2"/>
  <c r="I32" i="2"/>
  <c r="S11" i="2" l="1"/>
  <c r="AC30" i="2"/>
  <c r="N11" i="2"/>
  <c r="R11" i="2"/>
  <c r="V11" i="2"/>
  <c r="I31" i="2"/>
  <c r="I30" i="2" s="1"/>
  <c r="I11" i="2" s="1"/>
  <c r="H11" i="2"/>
  <c r="J11" i="2"/>
  <c r="U11" i="2"/>
  <c r="AA11" i="2" s="1"/>
  <c r="Q11" i="2"/>
  <c r="Y11" i="2"/>
  <c r="AB46" i="2" s="1"/>
  <c r="O11" i="2"/>
  <c r="W11" i="2"/>
  <c r="K31" i="2"/>
  <c r="K30" i="2" s="1"/>
  <c r="K11" i="2" s="1"/>
  <c r="K26" i="1" l="1"/>
  <c r="K25" i="1" s="1"/>
  <c r="H26" i="1"/>
  <c r="H25" i="1" s="1"/>
  <c r="H22" i="1"/>
  <c r="H13" i="1" s="1"/>
  <c r="H12" i="1" s="1"/>
  <c r="K19" i="1"/>
  <c r="K18" i="1"/>
  <c r="K17" i="1"/>
  <c r="I17" i="1"/>
  <c r="I13" i="1" s="1"/>
  <c r="I12" i="1" s="1"/>
  <c r="K15" i="1"/>
  <c r="I15" i="1"/>
  <c r="Y13" i="1"/>
  <c r="X13" i="1"/>
  <c r="X12" i="1" s="1"/>
  <c r="W13" i="1"/>
  <c r="W12" i="1" s="1"/>
  <c r="V13" i="1"/>
  <c r="V12" i="1" s="1"/>
  <c r="U13" i="1"/>
  <c r="U12" i="1" s="1"/>
  <c r="T13" i="1"/>
  <c r="T12" i="1" s="1"/>
  <c r="S13" i="1"/>
  <c r="S12" i="1" s="1"/>
  <c r="R13" i="1"/>
  <c r="R12" i="1" s="1"/>
  <c r="Q13" i="1"/>
  <c r="Q12" i="1" s="1"/>
  <c r="P13" i="1"/>
  <c r="P12" i="1" s="1"/>
  <c r="O13" i="1"/>
  <c r="O12" i="1" s="1"/>
  <c r="N13" i="1"/>
  <c r="N12" i="1" s="1"/>
  <c r="M13" i="1"/>
  <c r="M12" i="1" s="1"/>
  <c r="L13" i="1"/>
  <c r="L12" i="1" s="1"/>
  <c r="K13" i="1"/>
  <c r="K12" i="1" s="1"/>
  <c r="J13" i="1"/>
  <c r="J12" i="1" s="1"/>
  <c r="Y12" i="1" l="1"/>
  <c r="H28" i="1"/>
  <c r="M28" i="1"/>
  <c r="N28" i="1"/>
  <c r="W28" i="1"/>
  <c r="K28" i="1"/>
  <c r="O28" i="1"/>
  <c r="X28" i="1"/>
  <c r="P28" i="1"/>
  <c r="I28" i="1"/>
  <c r="Y28" i="1"/>
  <c r="Q28" i="1"/>
  <c r="V28" i="1"/>
  <c r="T28" i="1"/>
  <c r="L28" i="1"/>
  <c r="R28" i="1"/>
  <c r="S28" i="1"/>
  <c r="J28" i="1"/>
  <c r="U28" i="1"/>
  <c r="H39" i="1" l="1"/>
  <c r="H11" i="1" s="1"/>
  <c r="P39" i="1"/>
  <c r="P11" i="1" s="1"/>
  <c r="R39" i="1"/>
  <c r="R11" i="1" s="1"/>
  <c r="Q39" i="1"/>
  <c r="Q11" i="1" s="1"/>
  <c r="J39" i="1"/>
  <c r="J11" i="1" s="1"/>
  <c r="V39" i="1"/>
  <c r="V11" i="1" s="1"/>
  <c r="I39" i="1"/>
  <c r="I11" i="1" s="1"/>
  <c r="L39" i="1"/>
  <c r="L11" i="1" s="1"/>
  <c r="O39" i="1"/>
  <c r="O11" i="1" s="1"/>
  <c r="AA11" i="1" s="1"/>
  <c r="T39" i="1"/>
  <c r="T11" i="1" s="1"/>
  <c r="X39" i="1"/>
  <c r="X11" i="1" s="1"/>
  <c r="Y39" i="1"/>
  <c r="Y11" i="1" s="1"/>
  <c r="AB24" i="1" s="1"/>
  <c r="N39" i="1"/>
  <c r="N11" i="1" s="1"/>
  <c r="W39" i="1"/>
  <c r="W11" i="1" s="1"/>
  <c r="K39" i="1"/>
  <c r="K11" i="1" s="1"/>
  <c r="U39" i="1"/>
  <c r="U11" i="1" s="1"/>
  <c r="S39" i="1"/>
  <c r="S11" i="1" s="1"/>
  <c r="M39" i="1"/>
  <c r="M11" i="1" s="1"/>
</calcChain>
</file>

<file path=xl/sharedStrings.xml><?xml version="1.0" encoding="utf-8"?>
<sst xmlns="http://schemas.openxmlformats.org/spreadsheetml/2006/main" count="318" uniqueCount="125">
  <si>
    <t>Bộ, ngành, tổng công ty …….</t>
  </si>
  <si>
    <t>Đơn vị: Triệu đồng</t>
  </si>
  <si>
    <t>TT</t>
  </si>
  <si>
    <t>Mã dự án (TABMIS)</t>
  </si>
  <si>
    <t>Địa điểm XD</t>
  </si>
  <si>
    <t>Năng lực thiết kế</t>
  </si>
  <si>
    <t>Thời gian KC-HT</t>
  </si>
  <si>
    <t>Quyết định đầu tư</t>
  </si>
  <si>
    <t>Lũy kế vốn đã bố trí cho dự án từ KC đến hết năm 2020</t>
  </si>
  <si>
    <t>Lũy kế giải ngân từ KC đến hết ngày 31/01/2021</t>
  </si>
  <si>
    <t>Nhu cầu đầu tư giai đoạn 2021-2025</t>
  </si>
  <si>
    <t>Dự kiến KH đầu tư trung hạn vốn ngân sách địa phương giai đoạn 2021-2025</t>
  </si>
  <si>
    <t>Số quyết định ngày, tháng, năm ban hành</t>
  </si>
  <si>
    <t xml:space="preserve">TMĐT </t>
  </si>
  <si>
    <t>Tổng số (tất cả các nguồn vốn)</t>
  </si>
  <si>
    <t>Trong đó: Ngân sách tỉnh</t>
  </si>
  <si>
    <t>Trong đó: Vốn ngân sách XDCB tập trung bổ sung có mục tiêu</t>
  </si>
  <si>
    <t>Tổng số</t>
  </si>
  <si>
    <t>Trong đó:</t>
  </si>
  <si>
    <t>Thu hồi vốn ứng trước</t>
  </si>
  <si>
    <t>Thanh toán nợ XDCB</t>
  </si>
  <si>
    <t>TỔNG SỐ</t>
  </si>
  <si>
    <t>I</t>
  </si>
  <si>
    <t>Các dự án hoàn thành, bàn giao, đưa vào sử dụng đến ngày 31/12/2020</t>
  </si>
  <si>
    <t>Trồng cây chắn sóng bảo vệ Đê Hội Thống</t>
  </si>
  <si>
    <t>7454895</t>
  </si>
  <si>
    <t>Các xã: Xuân Phổ, Đan Trường, Xuân Hội</t>
  </si>
  <si>
    <t>Cấp 4</t>
  </si>
  <si>
    <t>2014</t>
  </si>
  <si>
    <t>2753/QĐ-UBND ngày 23/8/2011 của UBND tỉnh</t>
  </si>
  <si>
    <t>Đường giao thông trục ngang ra biển và vào khu chăn nuôi tập trung sản xuất rau, củ, quả công nghệ cao xã Cổ Đạm</t>
  </si>
  <si>
    <t>Cổ Đạm</t>
  </si>
  <si>
    <t>Cấp IV</t>
  </si>
  <si>
    <t>4147/QĐ-UBND ngày 28/10/2015 của UBND tỉnh</t>
  </si>
  <si>
    <t>Nhà Văn hóa Nguyễn Du</t>
  </si>
  <si>
    <t>TT Nghi Xuân</t>
  </si>
  <si>
    <t>Cấp 3</t>
  </si>
  <si>
    <t>2009-2011</t>
  </si>
  <si>
    <t xml:space="preserve">Số 4017/QĐ-UBND ngày 25/9/2009 của UBND tỉnh </t>
  </si>
  <si>
    <t>Hạ tầng giao thông, điện vùng nuôi tôm trên cát xã Xuân Liên, huyện Nghi Xuân (giai đoạn 1)</t>
  </si>
  <si>
    <t>Xã Xuân Liên</t>
  </si>
  <si>
    <t>3224/QĐ-UBND ngày 30/10/2012 của UBND tỉnh</t>
  </si>
  <si>
    <t>Đường giao thông Liên thôn Yên Thông - Yên Hải, xã Xuân Yên, huyện Nghi Xuân</t>
  </si>
  <si>
    <t>Xuân Yên</t>
  </si>
  <si>
    <t>4813/QĐ-UBND ngày16/12/2015 của UBND tỉnh</t>
  </si>
  <si>
    <t>Đường đi qua khu ,mộ Xuân Quận Công Nguyễn Ngiễm, xã Tiên Điền, huyện Nghi Xuân</t>
  </si>
  <si>
    <t>TT Điên Điền</t>
  </si>
  <si>
    <t>1283/QĐ-UBND ngày 15/5/2017 của UBND tỉnh</t>
  </si>
  <si>
    <t>Đường GTNT kết hợp vào vùng sản xuất chăn nuôi tập trung xã Cổ Đạm, huyện Nghi Xuân</t>
  </si>
  <si>
    <t>Xã Cổ Đạm</t>
  </si>
  <si>
    <t>4828/QĐ-UBND ngày 18/12/2015của UBND tỉnh</t>
  </si>
  <si>
    <t>Tuyến đê hữu sông Lam</t>
  </si>
  <si>
    <t>TT Xuân An, xã Xuân Giang, TT Tiên Điền</t>
  </si>
  <si>
    <t>2012-2015</t>
  </si>
  <si>
    <t>232/QĐ-UBND ngày 25/1/2016 của UBND tỉnh</t>
  </si>
  <si>
    <t>Nâng cấp đường Gia Lách đi khu Di tích Đại thi hào Nguyễn Du (giai đoạn 1)</t>
  </si>
  <si>
    <t>Cấp 4</t>
  </si>
  <si>
    <t>2010-2015</t>
  </si>
  <si>
    <t>4002/QĐ-UBND ngày 15/10/2015 của UBND tỉnh</t>
  </si>
  <si>
    <t>Đường trục chính liên thôn xã Xuân Giang, huyện Nghi Xuân, tỉnh Hà Tĩnh</t>
  </si>
  <si>
    <t>Xã Xuân Giang</t>
  </si>
  <si>
    <t>666/QĐ-UBND ngày 13/2/2015 của UBND tỉnh</t>
  </si>
  <si>
    <t>Nâng cấp, sửa chữa Đài tưởng niệm các anh hùng liệt sỹ, xã Xuân Hội, huyện Nghi Xuân</t>
  </si>
  <si>
    <t>Xã Xuân Hội</t>
  </si>
  <si>
    <t>1268/QĐ-UBND ngày06/5/2019 của UBND tỉnh</t>
  </si>
  <si>
    <t>b</t>
  </si>
  <si>
    <t>Các dự án dự kiến hoàn thành giai đoạn 2021-2025</t>
  </si>
  <si>
    <t>Nâng cấp tuyến đường giao thông liên xã Viên - Lĩnh, huyện Nghi Xuân</t>
  </si>
  <si>
    <t>Các xã: Xuân Lĩnh, Xuân Viên</t>
  </si>
  <si>
    <t>2019-2020</t>
  </si>
  <si>
    <t>3058/QĐ-UBND ngày 11/10/2018 của UBND tỉnh</t>
  </si>
  <si>
    <t>Sữa chữa nâng cấp Đập Đồng Trày, xã Xuân Viên</t>
  </si>
  <si>
    <t>Xã Xuân Viên</t>
  </si>
  <si>
    <t>2011-2021</t>
  </si>
  <si>
    <t>2004/QĐ-UBND ngày 30/6/2020 của UBND tỉnh</t>
  </si>
  <si>
    <t>Các dự án khởi công mới giai đoạn 2021-2025</t>
  </si>
  <si>
    <t>II</t>
  </si>
  <si>
    <t>III</t>
  </si>
  <si>
    <t>Nâng cấp tuyến đường nối Thị trấn Tiên Điền - Đền thờ Nguyễn Công Trứ - xã Xuân Mỹ</t>
  </si>
  <si>
    <t>Lĩnh vực nông nghiệp và phát triển nông thôn</t>
  </si>
  <si>
    <t>Lĩnh vực giao thông</t>
  </si>
  <si>
    <t>Xã Cổ Đạm, xã Xuân Liên</t>
  </si>
  <si>
    <t>Cấp III</t>
  </si>
  <si>
    <t>Hệ thống kênh thoát lũ xã Cổ Đạm, Xuân Liên.</t>
  </si>
  <si>
    <t>TT Tiên Điền, xã Xuân Giang, xã Xuân Mỹ</t>
  </si>
  <si>
    <t>a</t>
  </si>
  <si>
    <t>c</t>
  </si>
  <si>
    <t>1</t>
  </si>
  <si>
    <t>Lĩnh vực giáo dục và đào tạo</t>
  </si>
  <si>
    <t xml:space="preserve">Nhà học 2 tầng 10 phòng + vệ sinh giáo viên trường mầm non Tiên Điền, huyện Nghi Xuân </t>
  </si>
  <si>
    <t>Nhà đa năng trường THPT Nghi Xuân</t>
  </si>
  <si>
    <t>Nhà học 2 tầng 12 phòng và khuôn viên trường tiểu học Tiên Điền</t>
  </si>
  <si>
    <t>Dãy nhà hiệu bộ 2 tầng 15 phòng trường THCS Xuân Viên</t>
  </si>
  <si>
    <t>Nhà học 2 tầng 10 phòng trường tiểu học Xuân Hồng, cơ sở 2</t>
  </si>
  <si>
    <t>TT Tiên Điền</t>
  </si>
  <si>
    <t>Xã Đan Trường</t>
  </si>
  <si>
    <t>Xã Xuân Hồng</t>
  </si>
  <si>
    <t>Xã Cương Gián</t>
  </si>
  <si>
    <t>Lĩnh vực Văn hóa - Xã hội</t>
  </si>
  <si>
    <t>IV</t>
  </si>
  <si>
    <t>Danh mục dự án</t>
  </si>
  <si>
    <t>2012-2013</t>
  </si>
  <si>
    <t>2015-2016</t>
  </si>
  <si>
    <t>2017-2018</t>
  </si>
  <si>
    <t>NĂM 2021</t>
  </si>
  <si>
    <t>NĂM 2022</t>
  </si>
  <si>
    <t>NĂM 2023</t>
  </si>
  <si>
    <t>NĂM 2024</t>
  </si>
  <si>
    <t>NĂM 2025</t>
  </si>
  <si>
    <t>V</t>
  </si>
  <si>
    <t>Ghi chú</t>
  </si>
  <si>
    <t>Dãy nhà học, bộ môn 3 tầng 12 phòng THCS Đan Trường Hội</t>
  </si>
  <si>
    <t>Kế hoạch vốn đã phân bổ năm 2021</t>
  </si>
  <si>
    <t>Nhà hiệu bộ và chức năng 2 tầng 8 phòng Trường tiểu học Xuân Giang</t>
  </si>
  <si>
    <t>2</t>
  </si>
  <si>
    <t>R</t>
  </si>
  <si>
    <t>G</t>
  </si>
  <si>
    <t>Chưa</t>
  </si>
  <si>
    <t>Nhà học 02 tầng 8 phòng trường tiểu học Cương Gián 1</t>
  </si>
  <si>
    <t xml:space="preserve">Nhà học 2 tầng 10 phòng và nhà vệ sinh giáo viên trường mầm non Tiên Điền, huyện Nghi Xuân </t>
  </si>
  <si>
    <t>PHỤ LỤC 01</t>
  </si>
  <si>
    <t>PHỤ LỤC 02</t>
  </si>
  <si>
    <t>(Kèm theo Báo cáo số        /BC-UBND ngày      tháng     năm 2021 của Ủy ban nhân dân huyện)</t>
  </si>
  <si>
    <t>PHƯƠNG ÁN PHÂN BỔ NGUỒN XDCB TẬP TRUNG BỔ SUNG CÓ MỤC TIÊU NGÂN SÁCH TỈNH GIAI ĐOẠN 2021-2025 THEO NĂM THỰC HIỆN</t>
  </si>
  <si>
    <t>PHƯƠNG ÁN PHÂN BỔ NGUỒN XDCB TẬP TRUNG BỔ SUNG CÓ MỤC TIÊU NGÂN SÁCH TỈNH GIAI ĐOẠN 2021-2025 THEO NGÀNH LĨNH VỰC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</si>
</sst>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-* #,##0.00\ _V_N_D_-;\-* #,##0.00\ _V_N_D_-;_-* &quot;-&quot;??\ _V_N_D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sz val="10"/>
      <name val="Arial"/>
      <family val="2"/>
    </font>
    <font>
      <b/>
      <u/>
      <sz val="15"/>
      <name val="Times New Roman"/>
      <family val="1"/>
    </font>
    <font>
      <b/>
      <sz val="15"/>
      <name val="Times New Roman"/>
      <family val="1"/>
    </font>
    <font>
      <i/>
      <sz val="14"/>
      <name val="Times New Roman"/>
      <family val="1"/>
    </font>
    <font>
      <b/>
      <i/>
      <sz val="15"/>
      <name val="Times New Roman"/>
      <family val="1"/>
    </font>
    <font>
      <sz val="15"/>
      <name val="Times New Roman"/>
      <family val="1"/>
    </font>
    <font>
      <sz val="14"/>
      <name val="Times New Roman"/>
      <family val="1"/>
    </font>
    <font>
      <i/>
      <sz val="15"/>
      <name val="Times New Roman"/>
      <family val="1"/>
    </font>
    <font>
      <sz val="11"/>
      <color theme="1"/>
      <name val="Calibri"/>
      <family val="2"/>
      <scheme val="minor"/>
    </font>
    <font>
      <sz val="14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1"/>
      <color indexed="8"/>
      <name val="Calibri"/>
      <family val="2"/>
    </font>
    <font>
      <sz val="12"/>
      <name val=".VnTime"/>
      <family val="2"/>
    </font>
    <font>
      <sz val="10"/>
      <name val="MS Sans Serif"/>
      <family val="2"/>
    </font>
    <font>
      <sz val="11"/>
      <color indexed="8"/>
      <name val="Helvetica Neue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43" fontId="15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0" fontId="1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7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8" fillId="0" borderId="0" applyNumberFormat="0" applyFill="0" applyBorder="0" applyProtection="0">
      <alignment vertical="top"/>
    </xf>
    <xf numFmtId="0" fontId="16" fillId="0" borderId="0"/>
    <xf numFmtId="0" fontId="15" fillId="0" borderId="0"/>
    <xf numFmtId="9" fontId="2" fillId="0" borderId="0" applyFont="0" applyFill="0" applyBorder="0" applyAlignment="0" applyProtection="0"/>
    <xf numFmtId="0" fontId="15" fillId="0" borderId="0" applyFont="0" applyFill="0" applyBorder="0" applyAlignment="0" applyProtection="0"/>
  </cellStyleXfs>
  <cellXfs count="177">
    <xf numFmtId="0" fontId="0" fillId="0" borderId="0" xfId="0"/>
    <xf numFmtId="1" fontId="5" fillId="0" borderId="0" xfId="2" applyNumberFormat="1" applyFont="1" applyFill="1" applyAlignment="1">
      <alignment vertical="center"/>
    </xf>
    <xf numFmtId="49" fontId="4" fillId="0" borderId="0" xfId="2" applyNumberFormat="1" applyFont="1" applyFill="1" applyAlignment="1">
      <alignment vertical="center"/>
    </xf>
    <xf numFmtId="1" fontId="6" fillId="0" borderId="0" xfId="2" applyNumberFormat="1" applyFont="1" applyFill="1" applyAlignment="1">
      <alignment vertical="center"/>
    </xf>
    <xf numFmtId="1" fontId="4" fillId="0" borderId="0" xfId="2" applyNumberFormat="1" applyFont="1" applyFill="1" applyAlignment="1">
      <alignment vertical="center"/>
    </xf>
    <xf numFmtId="1" fontId="4" fillId="0" borderId="0" xfId="2" applyNumberFormat="1" applyFont="1" applyFill="1" applyAlignment="1">
      <alignment horizontal="right" vertical="center"/>
    </xf>
    <xf numFmtId="164" fontId="4" fillId="0" borderId="0" xfId="2" applyNumberFormat="1" applyFont="1" applyFill="1" applyAlignment="1">
      <alignment horizontal="right" vertical="center"/>
    </xf>
    <xf numFmtId="164" fontId="7" fillId="0" borderId="0" xfId="2" applyNumberFormat="1" applyFont="1" applyFill="1" applyAlignment="1">
      <alignment horizontal="right" vertical="center"/>
    </xf>
    <xf numFmtId="1" fontId="8" fillId="0" borderId="0" xfId="2" applyNumberFormat="1" applyFont="1" applyFill="1" applyAlignment="1">
      <alignment vertical="center"/>
    </xf>
    <xf numFmtId="49" fontId="12" fillId="0" borderId="2" xfId="2" quotePrefix="1" applyNumberFormat="1" applyFont="1" applyFill="1" applyBorder="1" applyAlignment="1">
      <alignment horizontal="center" vertical="center" wrapText="1"/>
    </xf>
    <xf numFmtId="3" fontId="13" fillId="0" borderId="2" xfId="2" applyNumberFormat="1" applyFont="1" applyFill="1" applyBorder="1" applyAlignment="1">
      <alignment horizontal="center" vertical="center" wrapText="1"/>
    </xf>
    <xf numFmtId="3" fontId="12" fillId="0" borderId="2" xfId="2" quotePrefix="1" applyNumberFormat="1" applyFont="1" applyFill="1" applyBorder="1" applyAlignment="1">
      <alignment horizontal="center" vertical="center" wrapText="1"/>
    </xf>
    <xf numFmtId="3" fontId="13" fillId="0" borderId="2" xfId="2" quotePrefix="1" applyNumberFormat="1" applyFont="1" applyFill="1" applyBorder="1" applyAlignment="1">
      <alignment horizontal="right" vertical="center" wrapText="1"/>
    </xf>
    <xf numFmtId="39" fontId="12" fillId="0" borderId="2" xfId="2" quotePrefix="1" applyNumberFormat="1" applyFont="1" applyFill="1" applyBorder="1" applyAlignment="1">
      <alignment horizontal="right" vertical="center" wrapText="1"/>
    </xf>
    <xf numFmtId="3" fontId="12" fillId="0" borderId="0" xfId="2" applyNumberFormat="1" applyFont="1" applyFill="1" applyBorder="1" applyAlignment="1">
      <alignment vertical="center" wrapText="1"/>
    </xf>
    <xf numFmtId="49" fontId="14" fillId="0" borderId="2" xfId="2" applyNumberFormat="1" applyFont="1" applyFill="1" applyBorder="1" applyAlignment="1">
      <alignment horizontal="center" vertical="center"/>
    </xf>
    <xf numFmtId="1" fontId="14" fillId="0" borderId="2" xfId="2" applyNumberFormat="1" applyFont="1" applyFill="1" applyBorder="1" applyAlignment="1">
      <alignment vertical="center" wrapText="1"/>
    </xf>
    <xf numFmtId="1" fontId="14" fillId="0" borderId="2" xfId="2" applyNumberFormat="1" applyFont="1" applyFill="1" applyBorder="1" applyAlignment="1">
      <alignment horizontal="center" vertical="center" wrapText="1"/>
    </xf>
    <xf numFmtId="3" fontId="14" fillId="0" borderId="2" xfId="2" applyNumberFormat="1" applyFont="1" applyFill="1" applyBorder="1" applyAlignment="1">
      <alignment horizontal="right" vertical="center"/>
    </xf>
    <xf numFmtId="1" fontId="14" fillId="0" borderId="2" xfId="2" applyNumberFormat="1" applyFont="1" applyFill="1" applyBorder="1" applyAlignment="1">
      <alignment horizontal="right" vertical="center"/>
    </xf>
    <xf numFmtId="1" fontId="14" fillId="0" borderId="0" xfId="2" applyNumberFormat="1" applyFont="1" applyFill="1" applyAlignment="1">
      <alignment vertical="center"/>
    </xf>
    <xf numFmtId="3" fontId="12" fillId="0" borderId="2" xfId="5" applyNumberFormat="1" applyFont="1" applyFill="1" applyBorder="1" applyAlignment="1">
      <alignment vertical="center" wrapText="1"/>
    </xf>
    <xf numFmtId="164" fontId="12" fillId="0" borderId="2" xfId="6" quotePrefix="1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right" vertical="center"/>
    </xf>
    <xf numFmtId="49" fontId="12" fillId="0" borderId="2" xfId="7" applyNumberFormat="1" applyFont="1" applyFill="1" applyBorder="1" applyAlignment="1">
      <alignment horizontal="center" vertical="center" wrapText="1"/>
    </xf>
    <xf numFmtId="0" fontId="12" fillId="0" borderId="0" xfId="7" applyNumberFormat="1" applyFont="1" applyFill="1" applyBorder="1" applyAlignment="1">
      <alignment horizontal="left" vertical="center" wrapText="1"/>
    </xf>
    <xf numFmtId="0" fontId="12" fillId="0" borderId="0" xfId="7" applyNumberFormat="1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1" fontId="12" fillId="0" borderId="2" xfId="2" applyNumberFormat="1" applyFont="1" applyFill="1" applyBorder="1" applyAlignment="1">
      <alignment horizontal="left" vertical="center" wrapText="1"/>
    </xf>
    <xf numFmtId="1" fontId="12" fillId="0" borderId="2" xfId="2" applyNumberFormat="1" applyFont="1" applyFill="1" applyBorder="1" applyAlignment="1">
      <alignment horizontal="center" vertical="center" wrapText="1"/>
    </xf>
    <xf numFmtId="3" fontId="12" fillId="0" borderId="2" xfId="8" applyNumberFormat="1" applyFont="1" applyFill="1" applyBorder="1" applyAlignment="1">
      <alignment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0" fontId="12" fillId="0" borderId="2" xfId="0" quotePrefix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right" vertical="center" wrapText="1"/>
    </xf>
    <xf numFmtId="0" fontId="12" fillId="0" borderId="0" xfId="0" applyFont="1" applyFill="1"/>
    <xf numFmtId="0" fontId="12" fillId="0" borderId="0" xfId="0" applyFont="1" applyFill="1" applyAlignment="1"/>
    <xf numFmtId="0" fontId="12" fillId="0" borderId="2" xfId="2" applyNumberFormat="1" applyFont="1" applyFill="1" applyBorder="1" applyAlignment="1">
      <alignment horizontal="left" vertical="center" wrapText="1"/>
    </xf>
    <xf numFmtId="3" fontId="12" fillId="0" borderId="2" xfId="2" applyNumberFormat="1" applyFont="1" applyFill="1" applyBorder="1" applyAlignment="1">
      <alignment horizontal="center" vertical="center" wrapText="1"/>
    </xf>
    <xf numFmtId="3" fontId="12" fillId="0" borderId="2" xfId="10" applyNumberFormat="1" applyFont="1" applyFill="1" applyBorder="1" applyAlignment="1">
      <alignment horizontal="right" vertical="center" wrapText="1"/>
    </xf>
    <xf numFmtId="39" fontId="12" fillId="0" borderId="2" xfId="1" applyNumberFormat="1" applyFont="1" applyFill="1" applyBorder="1" applyAlignment="1">
      <alignment horizontal="center" vertical="center" wrapText="1"/>
    </xf>
    <xf numFmtId="39" fontId="12" fillId="0" borderId="2" xfId="1" applyNumberFormat="1" applyFont="1" applyFill="1" applyBorder="1" applyAlignment="1">
      <alignment horizontal="right" vertical="center" wrapText="1"/>
    </xf>
    <xf numFmtId="0" fontId="12" fillId="0" borderId="2" xfId="11" applyFont="1" applyFill="1" applyBorder="1" applyAlignment="1">
      <alignment horizontal="justify" vertical="center" wrapText="1" readingOrder="1"/>
    </xf>
    <xf numFmtId="3" fontId="12" fillId="0" borderId="2" xfId="1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right"/>
    </xf>
    <xf numFmtId="49" fontId="12" fillId="0" borderId="2" xfId="6" quotePrefix="1" applyNumberFormat="1" applyFont="1" applyFill="1" applyBorder="1" applyAlignment="1">
      <alignment horizontal="center" vertical="center" wrapText="1"/>
    </xf>
    <xf numFmtId="1" fontId="8" fillId="0" borderId="2" xfId="2" applyNumberFormat="1" applyFont="1" applyFill="1" applyBorder="1" applyAlignment="1">
      <alignment horizontal="center" vertical="center" wrapText="1"/>
    </xf>
    <xf numFmtId="49" fontId="8" fillId="0" borderId="0" xfId="2" applyNumberFormat="1" applyFont="1" applyFill="1" applyAlignment="1">
      <alignment vertical="center"/>
    </xf>
    <xf numFmtId="164" fontId="8" fillId="0" borderId="0" xfId="2" applyNumberFormat="1" applyFont="1" applyFill="1" applyAlignment="1">
      <alignment vertical="center"/>
    </xf>
    <xf numFmtId="49" fontId="8" fillId="0" borderId="0" xfId="2" applyNumberFormat="1" applyFont="1" applyFill="1" applyAlignment="1">
      <alignment horizontal="center" vertical="center"/>
    </xf>
    <xf numFmtId="1" fontId="8" fillId="0" borderId="0" xfId="2" applyNumberFormat="1" applyFont="1" applyFill="1" applyAlignment="1">
      <alignment vertical="center" wrapText="1"/>
    </xf>
    <xf numFmtId="1" fontId="8" fillId="0" borderId="0" xfId="2" applyNumberFormat="1" applyFont="1" applyFill="1" applyAlignment="1">
      <alignment horizontal="center" vertical="center" wrapText="1"/>
    </xf>
    <xf numFmtId="1" fontId="8" fillId="0" borderId="0" xfId="2" applyNumberFormat="1" applyFont="1" applyFill="1" applyAlignment="1">
      <alignment horizontal="right" vertical="center"/>
    </xf>
    <xf numFmtId="164" fontId="8" fillId="0" borderId="0" xfId="2" applyNumberFormat="1" applyFont="1" applyFill="1" applyAlignment="1">
      <alignment horizontal="right" vertical="center"/>
    </xf>
    <xf numFmtId="3" fontId="12" fillId="0" borderId="0" xfId="0" applyNumberFormat="1" applyFont="1" applyFill="1"/>
    <xf numFmtId="1" fontId="8" fillId="0" borderId="2" xfId="2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1" fontId="5" fillId="0" borderId="0" xfId="2" applyNumberFormat="1" applyFont="1" applyFill="1" applyAlignment="1">
      <alignment vertical="center" wrapText="1"/>
    </xf>
    <xf numFmtId="1" fontId="6" fillId="0" borderId="0" xfId="2" applyNumberFormat="1" applyFont="1" applyFill="1" applyAlignment="1">
      <alignment vertical="center" wrapText="1"/>
    </xf>
    <xf numFmtId="1" fontId="4" fillId="0" borderId="0" xfId="2" applyNumberFormat="1" applyFont="1" applyFill="1" applyAlignment="1">
      <alignment vertical="center" wrapText="1"/>
    </xf>
    <xf numFmtId="1" fontId="4" fillId="0" borderId="0" xfId="2" applyNumberFormat="1" applyFont="1" applyFill="1" applyAlignment="1">
      <alignment horizontal="right" vertical="center" wrapText="1"/>
    </xf>
    <xf numFmtId="164" fontId="4" fillId="0" borderId="0" xfId="2" applyNumberFormat="1" applyFont="1" applyFill="1" applyAlignment="1">
      <alignment horizontal="right" vertical="center" wrapText="1"/>
    </xf>
    <xf numFmtId="164" fontId="7" fillId="0" borderId="0" xfId="2" applyNumberFormat="1" applyFont="1" applyFill="1" applyAlignment="1">
      <alignment horizontal="right" vertical="center" wrapText="1"/>
    </xf>
    <xf numFmtId="49" fontId="14" fillId="0" borderId="2" xfId="2" applyNumberFormat="1" applyFont="1" applyFill="1" applyBorder="1" applyAlignment="1">
      <alignment horizontal="center" vertical="center" wrapText="1"/>
    </xf>
    <xf numFmtId="3" fontId="14" fillId="0" borderId="2" xfId="2" applyNumberFormat="1" applyFont="1" applyFill="1" applyBorder="1" applyAlignment="1">
      <alignment horizontal="right" vertical="center" wrapText="1"/>
    </xf>
    <xf numFmtId="1" fontId="14" fillId="0" borderId="2" xfId="2" applyNumberFormat="1" applyFont="1" applyFill="1" applyBorder="1" applyAlignment="1">
      <alignment horizontal="right" vertical="center" wrapText="1"/>
    </xf>
    <xf numFmtId="1" fontId="14" fillId="0" borderId="0" xfId="2" applyNumberFormat="1" applyFont="1" applyFill="1" applyAlignment="1">
      <alignment vertical="center" wrapText="1"/>
    </xf>
    <xf numFmtId="49" fontId="8" fillId="0" borderId="0" xfId="2" applyNumberFormat="1" applyFont="1" applyFill="1" applyAlignment="1">
      <alignment vertical="center" wrapText="1"/>
    </xf>
    <xf numFmtId="164" fontId="8" fillId="0" borderId="0" xfId="2" applyNumberFormat="1" applyFont="1" applyFill="1" applyAlignment="1">
      <alignment vertical="center" wrapText="1"/>
    </xf>
    <xf numFmtId="49" fontId="8" fillId="0" borderId="0" xfId="2" applyNumberFormat="1" applyFont="1" applyFill="1" applyAlignment="1">
      <alignment horizontal="center" vertical="center" wrapText="1"/>
    </xf>
    <xf numFmtId="1" fontId="8" fillId="0" borderId="0" xfId="2" applyNumberFormat="1" applyFont="1" applyFill="1" applyAlignment="1">
      <alignment horizontal="right" vertical="center" wrapText="1"/>
    </xf>
    <xf numFmtId="164" fontId="8" fillId="0" borderId="0" xfId="2" applyNumberFormat="1" applyFont="1" applyFill="1" applyAlignment="1">
      <alignment horizontal="right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>
      <alignment vertical="center" wrapText="1"/>
    </xf>
    <xf numFmtId="49" fontId="8" fillId="0" borderId="2" xfId="2" quotePrefix="1" applyNumberFormat="1" applyFont="1" applyFill="1" applyBorder="1" applyAlignment="1">
      <alignment horizontal="center" vertical="center" wrapText="1"/>
    </xf>
    <xf numFmtId="3" fontId="14" fillId="0" borderId="2" xfId="2" applyNumberFormat="1" applyFont="1" applyFill="1" applyBorder="1" applyAlignment="1">
      <alignment horizontal="center" vertical="center" wrapText="1"/>
    </xf>
    <xf numFmtId="3" fontId="8" fillId="0" borderId="2" xfId="2" quotePrefix="1" applyNumberFormat="1" applyFont="1" applyFill="1" applyBorder="1" applyAlignment="1">
      <alignment horizontal="center" vertical="center" wrapText="1"/>
    </xf>
    <xf numFmtId="3" fontId="14" fillId="0" borderId="2" xfId="2" quotePrefix="1" applyNumberFormat="1" applyFont="1" applyFill="1" applyBorder="1" applyAlignment="1">
      <alignment horizontal="right" vertical="center" wrapText="1"/>
    </xf>
    <xf numFmtId="39" fontId="8" fillId="0" borderId="2" xfId="2" quotePrefix="1" applyNumberFormat="1" applyFont="1" applyFill="1" applyBorder="1" applyAlignment="1">
      <alignment horizontal="right" vertical="center" wrapText="1"/>
    </xf>
    <xf numFmtId="3" fontId="8" fillId="0" borderId="0" xfId="2" applyNumberFormat="1" applyFont="1" applyFill="1" applyBorder="1" applyAlignment="1">
      <alignment vertical="center" wrapText="1"/>
    </xf>
    <xf numFmtId="3" fontId="8" fillId="0" borderId="2" xfId="5" applyNumberFormat="1" applyFont="1" applyFill="1" applyBorder="1" applyAlignment="1">
      <alignment vertical="center" wrapText="1"/>
    </xf>
    <xf numFmtId="164" fontId="8" fillId="0" borderId="2" xfId="6" quotePrefix="1" applyNumberFormat="1" applyFont="1" applyFill="1" applyBorder="1" applyAlignment="1">
      <alignment horizontal="center" vertical="center" wrapText="1"/>
    </xf>
    <xf numFmtId="164" fontId="8" fillId="0" borderId="2" xfId="6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right" vertical="center" wrapText="1"/>
    </xf>
    <xf numFmtId="49" fontId="8" fillId="0" borderId="2" xfId="7" applyNumberFormat="1" applyFont="1" applyFill="1" applyBorder="1" applyAlignment="1">
      <alignment horizontal="center" vertical="center" wrapText="1"/>
    </xf>
    <xf numFmtId="0" fontId="8" fillId="0" borderId="0" xfId="7" applyNumberFormat="1" applyFont="1" applyFill="1" applyBorder="1" applyAlignment="1">
      <alignment horizontal="left" vertical="center" wrapText="1"/>
    </xf>
    <xf numFmtId="0" fontId="8" fillId="0" borderId="2" xfId="11" applyFont="1" applyFill="1" applyBorder="1" applyAlignment="1">
      <alignment horizontal="justify" vertical="center" wrapText="1" readingOrder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wrapText="1"/>
    </xf>
    <xf numFmtId="3" fontId="8" fillId="0" borderId="2" xfId="1" quotePrefix="1" applyNumberFormat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 applyAlignment="1">
      <alignment horizontal="right" vertical="center" wrapText="1"/>
    </xf>
    <xf numFmtId="1" fontId="8" fillId="0" borderId="2" xfId="2" applyNumberFormat="1" applyFont="1" applyFill="1" applyBorder="1" applyAlignment="1">
      <alignment horizontal="left" vertical="center" wrapText="1"/>
    </xf>
    <xf numFmtId="3" fontId="8" fillId="0" borderId="2" xfId="8" applyNumberFormat="1" applyFont="1" applyFill="1" applyBorder="1" applyAlignment="1">
      <alignment vertical="center" wrapText="1"/>
    </xf>
    <xf numFmtId="0" fontId="8" fillId="0" borderId="2" xfId="2" applyNumberFormat="1" applyFont="1" applyFill="1" applyBorder="1" applyAlignment="1">
      <alignment horizontal="left" vertical="center" wrapText="1"/>
    </xf>
    <xf numFmtId="3" fontId="8" fillId="0" borderId="2" xfId="10" applyNumberFormat="1" applyFont="1" applyFill="1" applyBorder="1" applyAlignment="1">
      <alignment horizontal="right" vertical="center" wrapText="1"/>
    </xf>
    <xf numFmtId="39" fontId="8" fillId="0" borderId="2" xfId="1" applyNumberFormat="1" applyFont="1" applyFill="1" applyBorder="1" applyAlignment="1">
      <alignment horizontal="center" vertical="center" wrapText="1"/>
    </xf>
    <xf numFmtId="39" fontId="8" fillId="0" borderId="2" xfId="1" applyNumberFormat="1" applyFont="1" applyFill="1" applyBorder="1" applyAlignment="1">
      <alignment horizontal="right" vertical="center" wrapText="1"/>
    </xf>
    <xf numFmtId="49" fontId="8" fillId="0" borderId="2" xfId="6" quotePrefix="1" applyNumberFormat="1" applyFont="1" applyFill="1" applyBorder="1" applyAlignment="1">
      <alignment horizontal="center" vertical="center" wrapText="1"/>
    </xf>
    <xf numFmtId="3" fontId="8" fillId="0" borderId="2" xfId="1" quotePrefix="1" applyNumberFormat="1" applyFont="1" applyFill="1" applyBorder="1" applyAlignment="1">
      <alignment horizontal="right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3" fontId="8" fillId="0" borderId="0" xfId="0" applyNumberFormat="1" applyFont="1" applyFill="1" applyAlignment="1">
      <alignment wrapText="1"/>
    </xf>
    <xf numFmtId="49" fontId="13" fillId="0" borderId="2" xfId="2" quotePrefix="1" applyNumberFormat="1" applyFont="1" applyFill="1" applyBorder="1" applyAlignment="1">
      <alignment horizontal="center" vertical="center" wrapText="1"/>
    </xf>
    <xf numFmtId="3" fontId="13" fillId="0" borderId="2" xfId="2" quotePrefix="1" applyNumberFormat="1" applyFont="1" applyFill="1" applyBorder="1" applyAlignment="1">
      <alignment horizontal="center" vertical="center" wrapText="1"/>
    </xf>
    <xf numFmtId="39" fontId="13" fillId="0" borderId="2" xfId="2" quotePrefix="1" applyNumberFormat="1" applyFont="1" applyFill="1" applyBorder="1" applyAlignment="1">
      <alignment horizontal="right" vertical="center" wrapText="1"/>
    </xf>
    <xf numFmtId="3" fontId="13" fillId="0" borderId="0" xfId="2" applyNumberFormat="1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3" fontId="13" fillId="0" borderId="2" xfId="1" applyNumberFormat="1" applyFont="1" applyFill="1" applyBorder="1" applyAlignment="1">
      <alignment horizontal="center" vertical="center"/>
    </xf>
    <xf numFmtId="3" fontId="13" fillId="0" borderId="2" xfId="1" applyNumberFormat="1" applyFont="1" applyFill="1" applyBorder="1" applyAlignment="1">
      <alignment horizontal="right" vertical="center"/>
    </xf>
    <xf numFmtId="1" fontId="6" fillId="0" borderId="0" xfId="2" applyNumberFormat="1" applyFont="1" applyFill="1" applyAlignment="1">
      <alignment horizontal="center" vertical="center"/>
    </xf>
    <xf numFmtId="3" fontId="12" fillId="0" borderId="2" xfId="1" quotePrefix="1" applyNumberFormat="1" applyFont="1" applyFill="1" applyBorder="1" applyAlignment="1">
      <alignment horizontal="center" vertical="center"/>
    </xf>
    <xf numFmtId="3" fontId="13" fillId="0" borderId="2" xfId="1" quotePrefix="1" applyNumberFormat="1" applyFont="1" applyFill="1" applyBorder="1" applyAlignment="1">
      <alignment horizontal="center" vertical="center"/>
    </xf>
    <xf numFmtId="1" fontId="8" fillId="0" borderId="0" xfId="2" applyNumberFormat="1" applyFont="1" applyFill="1" applyAlignment="1">
      <alignment horizontal="center" vertical="center"/>
    </xf>
    <xf numFmtId="3" fontId="8" fillId="0" borderId="0" xfId="2" applyNumberFormat="1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horizontal="center" vertical="center" wrapText="1"/>
    </xf>
    <xf numFmtId="0" fontId="12" fillId="0" borderId="2" xfId="9" applyNumberFormat="1" applyFont="1" applyFill="1" applyBorder="1" applyAlignment="1">
      <alignment horizontal="center" vertical="center" wrapText="1"/>
    </xf>
    <xf numFmtId="39" fontId="12" fillId="0" borderId="2" xfId="0" applyNumberFormat="1" applyFont="1" applyFill="1" applyBorder="1" applyAlignment="1">
      <alignment horizontal="right"/>
    </xf>
    <xf numFmtId="39" fontId="13" fillId="0" borderId="2" xfId="0" applyNumberFormat="1" applyFont="1" applyFill="1" applyBorder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/>
    <xf numFmtId="0" fontId="8" fillId="0" borderId="2" xfId="4" applyFont="1" applyFill="1" applyBorder="1" applyAlignment="1">
      <alignment horizontal="center" vertical="center" wrapText="1"/>
    </xf>
    <xf numFmtId="39" fontId="8" fillId="0" borderId="2" xfId="0" applyNumberFormat="1" applyFont="1" applyFill="1" applyBorder="1" applyAlignment="1">
      <alignment horizontal="right" wrapText="1"/>
    </xf>
    <xf numFmtId="0" fontId="8" fillId="0" borderId="2" xfId="9" applyNumberFormat="1" applyFont="1" applyFill="1" applyBorder="1" applyAlignment="1">
      <alignment horizontal="center" vertical="center" wrapText="1"/>
    </xf>
    <xf numFmtId="3" fontId="8" fillId="0" borderId="0" xfId="7" applyNumberFormat="1" applyFont="1" applyFill="1" applyBorder="1" applyAlignment="1">
      <alignment vertical="center" wrapText="1"/>
    </xf>
    <xf numFmtId="164" fontId="5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 wrapText="1"/>
    </xf>
    <xf numFmtId="0" fontId="8" fillId="0" borderId="2" xfId="5" applyNumberFormat="1" applyFont="1" applyFill="1" applyBorder="1" applyAlignment="1">
      <alignment horizontal="center" vertical="center" wrapText="1"/>
    </xf>
    <xf numFmtId="1" fontId="8" fillId="0" borderId="2" xfId="5" applyNumberFormat="1" applyFont="1" applyFill="1" applyBorder="1" applyAlignment="1">
      <alignment vertical="center" wrapText="1"/>
    </xf>
    <xf numFmtId="1" fontId="14" fillId="0" borderId="2" xfId="5" applyNumberFormat="1" applyFont="1" applyFill="1" applyBorder="1" applyAlignment="1">
      <alignment vertical="center" wrapText="1"/>
    </xf>
    <xf numFmtId="1" fontId="8" fillId="0" borderId="2" xfId="5" applyNumberFormat="1" applyFont="1" applyFill="1" applyBorder="1" applyAlignment="1">
      <alignment horizontal="center" vertical="center" wrapText="1"/>
    </xf>
    <xf numFmtId="3" fontId="8" fillId="0" borderId="2" xfId="25" applyNumberFormat="1" applyFont="1" applyFill="1" applyBorder="1" applyAlignment="1">
      <alignment horizontal="right" vertical="center" wrapText="1"/>
    </xf>
    <xf numFmtId="3" fontId="14" fillId="0" borderId="2" xfId="25" applyNumberFormat="1" applyFont="1" applyFill="1" applyBorder="1" applyAlignment="1">
      <alignment horizontal="right" vertical="center" wrapText="1"/>
    </xf>
    <xf numFmtId="3" fontId="8" fillId="0" borderId="2" xfId="5" applyNumberFormat="1" applyFont="1" applyFill="1" applyBorder="1" applyAlignment="1">
      <alignment horizontal="right" vertical="center" wrapText="1"/>
    </xf>
    <xf numFmtId="1" fontId="8" fillId="0" borderId="0" xfId="5" applyNumberFormat="1" applyFont="1" applyFill="1" applyAlignment="1">
      <alignment vertical="center" wrapText="1"/>
    </xf>
    <xf numFmtId="49" fontId="8" fillId="0" borderId="2" xfId="5" applyNumberFormat="1" applyFont="1" applyFill="1" applyBorder="1" applyAlignment="1">
      <alignment horizontal="center" vertical="center" wrapText="1"/>
    </xf>
    <xf numFmtId="164" fontId="14" fillId="0" borderId="0" xfId="2" applyNumberFormat="1" applyFont="1" applyFill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 wrapText="1"/>
    </xf>
    <xf numFmtId="164" fontId="19" fillId="0" borderId="6" xfId="0" applyNumberFormat="1" applyFont="1" applyFill="1" applyBorder="1" applyAlignment="1">
      <alignment wrapText="1"/>
    </xf>
    <xf numFmtId="164" fontId="19" fillId="0" borderId="5" xfId="0" applyNumberFormat="1" applyFont="1" applyFill="1" applyBorder="1" applyAlignment="1">
      <alignment wrapText="1"/>
    </xf>
    <xf numFmtId="164" fontId="19" fillId="0" borderId="10" xfId="0" applyNumberFormat="1" applyFont="1" applyFill="1" applyBorder="1" applyAlignment="1">
      <alignment wrapText="1"/>
    </xf>
    <xf numFmtId="164" fontId="19" fillId="0" borderId="1" xfId="0" applyNumberFormat="1" applyFont="1" applyFill="1" applyBorder="1" applyAlignment="1">
      <alignment wrapText="1"/>
    </xf>
    <xf numFmtId="164" fontId="19" fillId="0" borderId="11" xfId="0" applyNumberFormat="1" applyFont="1" applyFill="1" applyBorder="1" applyAlignment="1">
      <alignment wrapText="1"/>
    </xf>
    <xf numFmtId="164" fontId="5" fillId="0" borderId="2" xfId="2" applyNumberFormat="1" applyFont="1" applyFill="1" applyBorder="1" applyAlignment="1">
      <alignment horizontal="center" vertical="center" wrapText="1"/>
    </xf>
    <xf numFmtId="164" fontId="8" fillId="0" borderId="2" xfId="2" applyNumberFormat="1" applyFont="1" applyFill="1" applyBorder="1" applyAlignment="1">
      <alignment horizontal="center" vertical="center" wrapText="1"/>
    </xf>
    <xf numFmtId="164" fontId="11" fillId="0" borderId="2" xfId="3" applyNumberFormat="1" applyFont="1" applyFill="1" applyBorder="1" applyAlignment="1">
      <alignment horizontal="center" vertical="center" wrapText="1"/>
    </xf>
    <xf numFmtId="164" fontId="8" fillId="0" borderId="3" xfId="2" applyNumberFormat="1" applyFont="1" applyFill="1" applyBorder="1" applyAlignment="1">
      <alignment horizontal="center" vertical="center" wrapText="1"/>
    </xf>
    <xf numFmtId="164" fontId="8" fillId="0" borderId="12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 wrapText="1"/>
    </xf>
    <xf numFmtId="3" fontId="8" fillId="0" borderId="1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3" fontId="8" fillId="0" borderId="8" xfId="2" applyNumberFormat="1" applyFont="1" applyFill="1" applyBorder="1" applyAlignment="1">
      <alignment horizontal="center" vertical="center" wrapText="1"/>
    </xf>
    <xf numFmtId="3" fontId="8" fillId="0" borderId="9" xfId="2" applyNumberFormat="1" applyFont="1" applyFill="1" applyBorder="1" applyAlignment="1">
      <alignment horizontal="center" vertical="center" wrapText="1"/>
    </xf>
    <xf numFmtId="1" fontId="3" fillId="0" borderId="0" xfId="2" applyNumberFormat="1" applyFont="1" applyFill="1" applyAlignment="1">
      <alignment horizontal="right" vertical="center"/>
    </xf>
    <xf numFmtId="1" fontId="4" fillId="0" borderId="0" xfId="2" applyNumberFormat="1" applyFont="1" applyFill="1" applyAlignment="1">
      <alignment horizontal="right" vertical="center"/>
    </xf>
    <xf numFmtId="1" fontId="4" fillId="0" borderId="0" xfId="2" applyNumberFormat="1" applyFont="1" applyFill="1" applyAlignment="1">
      <alignment horizontal="center" vertical="center" wrapText="1"/>
    </xf>
    <xf numFmtId="1" fontId="9" fillId="0" borderId="0" xfId="2" applyNumberFormat="1" applyFont="1" applyFill="1" applyAlignment="1">
      <alignment horizontal="center" vertical="center" wrapText="1"/>
    </xf>
    <xf numFmtId="1" fontId="5" fillId="0" borderId="1" xfId="2" applyNumberFormat="1" applyFont="1" applyFill="1" applyBorder="1" applyAlignment="1">
      <alignment horizontal="right" vertical="center"/>
    </xf>
    <xf numFmtId="49" fontId="8" fillId="0" borderId="2" xfId="2" applyNumberFormat="1" applyFont="1" applyFill="1" applyBorder="1" applyAlignment="1">
      <alignment horizontal="center" vertical="center" wrapText="1"/>
    </xf>
    <xf numFmtId="164" fontId="14" fillId="0" borderId="0" xfId="2" applyNumberFormat="1" applyFont="1" applyFill="1" applyAlignment="1">
      <alignment horizontal="center" vertical="center" wrapText="1"/>
    </xf>
    <xf numFmtId="1" fontId="3" fillId="0" borderId="0" xfId="2" applyNumberFormat="1" applyFont="1" applyFill="1" applyAlignment="1">
      <alignment horizontal="right" vertical="center" wrapText="1"/>
    </xf>
    <xf numFmtId="1" fontId="4" fillId="0" borderId="0" xfId="2" applyNumberFormat="1" applyFont="1" applyFill="1" applyAlignment="1">
      <alignment horizontal="right" vertical="center" wrapText="1"/>
    </xf>
    <xf numFmtId="1" fontId="5" fillId="0" borderId="1" xfId="2" applyNumberFormat="1" applyFont="1" applyFill="1" applyBorder="1" applyAlignment="1">
      <alignment horizontal="right" vertical="center" wrapText="1"/>
    </xf>
    <xf numFmtId="3" fontId="8" fillId="0" borderId="3" xfId="2" applyNumberFormat="1" applyFont="1" applyFill="1" applyBorder="1" applyAlignment="1">
      <alignment horizontal="right" vertical="center" wrapText="1"/>
    </xf>
    <xf numFmtId="3" fontId="8" fillId="0" borderId="7" xfId="2" applyNumberFormat="1" applyFont="1" applyFill="1" applyBorder="1" applyAlignment="1">
      <alignment horizontal="right" vertical="center" wrapText="1"/>
    </xf>
    <xf numFmtId="3" fontId="8" fillId="0" borderId="12" xfId="2" applyNumberFormat="1" applyFont="1" applyFill="1" applyBorder="1" applyAlignment="1">
      <alignment horizontal="right" vertical="center" wrapText="1"/>
    </xf>
  </cellXfs>
  <cellStyles count="26">
    <cellStyle name="Comma" xfId="1" builtinId="3"/>
    <cellStyle name="Comma 10 10" xfId="25" xr:uid="{00000000-0005-0000-0000-000001000000}"/>
    <cellStyle name="Comma 10 2" xfId="6" xr:uid="{00000000-0005-0000-0000-000002000000}"/>
    <cellStyle name="Comma 2" xfId="12" xr:uid="{00000000-0005-0000-0000-000003000000}"/>
    <cellStyle name="Comma 3" xfId="13" xr:uid="{00000000-0005-0000-0000-000004000000}"/>
    <cellStyle name="Comma 6" xfId="14" xr:uid="{00000000-0005-0000-0000-000005000000}"/>
    <cellStyle name="Comma 7" xfId="15" xr:uid="{00000000-0005-0000-0000-000006000000}"/>
    <cellStyle name="Comma_Nợ XDCB đến 31-1-2018 2" xfId="8" xr:uid="{00000000-0005-0000-0000-000007000000}"/>
    <cellStyle name="Ledger 17 x 11 in 2" xfId="7" xr:uid="{00000000-0005-0000-0000-000008000000}"/>
    <cellStyle name="Ledger 17 x 11 in 3" xfId="16" xr:uid="{00000000-0005-0000-0000-000009000000}"/>
    <cellStyle name="Ledger 17 x 11 in_Báo cáo công nợ đến 15-9-2015 2" xfId="10" xr:uid="{00000000-0005-0000-0000-00000A000000}"/>
    <cellStyle name="Normal" xfId="0" builtinId="0"/>
    <cellStyle name="Normal 10 7" xfId="11" xr:uid="{00000000-0005-0000-0000-00000C000000}"/>
    <cellStyle name="Normal 2" xfId="3" xr:uid="{00000000-0005-0000-0000-00000D000000}"/>
    <cellStyle name="Normal 2 2" xfId="17" xr:uid="{00000000-0005-0000-0000-00000E000000}"/>
    <cellStyle name="Normal 20 2" xfId="18" xr:uid="{00000000-0005-0000-0000-00000F000000}"/>
    <cellStyle name="Normal 3" xfId="19" xr:uid="{00000000-0005-0000-0000-000010000000}"/>
    <cellStyle name="Normal 33" xfId="4" xr:uid="{00000000-0005-0000-0000-000011000000}"/>
    <cellStyle name="Normal 5" xfId="20" xr:uid="{00000000-0005-0000-0000-000012000000}"/>
    <cellStyle name="Normal 6" xfId="21" xr:uid="{00000000-0005-0000-0000-000013000000}"/>
    <cellStyle name="Normal 7" xfId="22" xr:uid="{00000000-0005-0000-0000-000014000000}"/>
    <cellStyle name="Normal 8" xfId="23" xr:uid="{00000000-0005-0000-0000-000015000000}"/>
    <cellStyle name="Normal_Bieu mau (CV )" xfId="2" xr:uid="{00000000-0005-0000-0000-000016000000}"/>
    <cellStyle name="Normal_Bieu mau (CV ) 2 2" xfId="5" xr:uid="{00000000-0005-0000-0000-000017000000}"/>
    <cellStyle name="Normal_Nợ XDCB đến 31-1-2018 2" xfId="9" xr:uid="{00000000-0005-0000-0000-000018000000}"/>
    <cellStyle name="Percent 2" xfId="24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26</xdr:row>
      <xdr:rowOff>0</xdr:rowOff>
    </xdr:from>
    <xdr:to>
      <xdr:col>3</xdr:col>
      <xdr:colOff>95250</xdr:colOff>
      <xdr:row>26</xdr:row>
      <xdr:rowOff>1092894</xdr:rowOff>
    </xdr:to>
    <xdr:sp macro="" textlink="">
      <xdr:nvSpPr>
        <xdr:cNvPr id="2" name="Text Box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1092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26</xdr:row>
      <xdr:rowOff>0</xdr:rowOff>
    </xdr:from>
    <xdr:to>
      <xdr:col>3</xdr:col>
      <xdr:colOff>95250</xdr:colOff>
      <xdr:row>26</xdr:row>
      <xdr:rowOff>1092894</xdr:rowOff>
    </xdr:to>
    <xdr:sp macro="" textlink="">
      <xdr:nvSpPr>
        <xdr:cNvPr id="3" name="Text Box 1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1092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26</xdr:row>
      <xdr:rowOff>0</xdr:rowOff>
    </xdr:from>
    <xdr:to>
      <xdr:col>3</xdr:col>
      <xdr:colOff>104775</xdr:colOff>
      <xdr:row>26</xdr:row>
      <xdr:rowOff>1092894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1092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26</xdr:row>
      <xdr:rowOff>0</xdr:rowOff>
    </xdr:from>
    <xdr:to>
      <xdr:col>3</xdr:col>
      <xdr:colOff>104775</xdr:colOff>
      <xdr:row>26</xdr:row>
      <xdr:rowOff>1092894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1092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26</xdr:row>
      <xdr:rowOff>0</xdr:rowOff>
    </xdr:from>
    <xdr:to>
      <xdr:col>3</xdr:col>
      <xdr:colOff>104775</xdr:colOff>
      <xdr:row>26</xdr:row>
      <xdr:rowOff>1092894</xdr:rowOff>
    </xdr:to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1092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26</xdr:row>
      <xdr:rowOff>0</xdr:rowOff>
    </xdr:from>
    <xdr:to>
      <xdr:col>3</xdr:col>
      <xdr:colOff>95250</xdr:colOff>
      <xdr:row>32</xdr:row>
      <xdr:rowOff>149612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215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26</xdr:row>
      <xdr:rowOff>0</xdr:rowOff>
    </xdr:from>
    <xdr:to>
      <xdr:col>3</xdr:col>
      <xdr:colOff>95250</xdr:colOff>
      <xdr:row>32</xdr:row>
      <xdr:rowOff>149612</xdr:rowOff>
    </xdr:to>
    <xdr:sp macro="" textlink="">
      <xdr:nvSpPr>
        <xdr:cNvPr id="8" name="Text Box 1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215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26</xdr:row>
      <xdr:rowOff>0</xdr:rowOff>
    </xdr:from>
    <xdr:to>
      <xdr:col>3</xdr:col>
      <xdr:colOff>95250</xdr:colOff>
      <xdr:row>32</xdr:row>
      <xdr:rowOff>149612</xdr:rowOff>
    </xdr:to>
    <xdr:sp macro="" textlink="">
      <xdr:nvSpPr>
        <xdr:cNvPr id="9" name="Text Box 1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215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26</xdr:row>
      <xdr:rowOff>0</xdr:rowOff>
    </xdr:from>
    <xdr:to>
      <xdr:col>3</xdr:col>
      <xdr:colOff>104775</xdr:colOff>
      <xdr:row>32</xdr:row>
      <xdr:rowOff>149612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2215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26</xdr:row>
      <xdr:rowOff>0</xdr:rowOff>
    </xdr:from>
    <xdr:to>
      <xdr:col>3</xdr:col>
      <xdr:colOff>104775</xdr:colOff>
      <xdr:row>32</xdr:row>
      <xdr:rowOff>149612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2215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26</xdr:row>
      <xdr:rowOff>0</xdr:rowOff>
    </xdr:from>
    <xdr:to>
      <xdr:col>3</xdr:col>
      <xdr:colOff>95250</xdr:colOff>
      <xdr:row>33</xdr:row>
      <xdr:rowOff>203861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473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26</xdr:row>
      <xdr:rowOff>0</xdr:rowOff>
    </xdr:from>
    <xdr:to>
      <xdr:col>3</xdr:col>
      <xdr:colOff>95250</xdr:colOff>
      <xdr:row>33</xdr:row>
      <xdr:rowOff>203861</xdr:rowOff>
    </xdr:to>
    <xdr:sp macro="" textlink="">
      <xdr:nvSpPr>
        <xdr:cNvPr id="13" name="Text Box 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473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26</xdr:row>
      <xdr:rowOff>0</xdr:rowOff>
    </xdr:from>
    <xdr:to>
      <xdr:col>3</xdr:col>
      <xdr:colOff>95250</xdr:colOff>
      <xdr:row>33</xdr:row>
      <xdr:rowOff>203861</xdr:rowOff>
    </xdr:to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473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26</xdr:row>
      <xdr:rowOff>0</xdr:rowOff>
    </xdr:from>
    <xdr:to>
      <xdr:col>3</xdr:col>
      <xdr:colOff>104775</xdr:colOff>
      <xdr:row>33</xdr:row>
      <xdr:rowOff>203861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2473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26</xdr:row>
      <xdr:rowOff>0</xdr:rowOff>
    </xdr:from>
    <xdr:to>
      <xdr:col>3</xdr:col>
      <xdr:colOff>104775</xdr:colOff>
      <xdr:row>33</xdr:row>
      <xdr:rowOff>203861</xdr:rowOff>
    </xdr:to>
    <xdr:sp macro="" textlink="">
      <xdr:nvSpPr>
        <xdr:cNvPr id="16" name="Text Box 1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2473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26</xdr:row>
      <xdr:rowOff>0</xdr:rowOff>
    </xdr:from>
    <xdr:to>
      <xdr:col>3</xdr:col>
      <xdr:colOff>104775</xdr:colOff>
      <xdr:row>33</xdr:row>
      <xdr:rowOff>203861</xdr:rowOff>
    </xdr:to>
    <xdr:sp macro="" textlink="">
      <xdr:nvSpPr>
        <xdr:cNvPr id="17" name="Text Box 1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2473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26</xdr:row>
      <xdr:rowOff>0</xdr:rowOff>
    </xdr:from>
    <xdr:to>
      <xdr:col>3</xdr:col>
      <xdr:colOff>104775</xdr:colOff>
      <xdr:row>26</xdr:row>
      <xdr:rowOff>1086170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1086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26</xdr:row>
      <xdr:rowOff>0</xdr:rowOff>
    </xdr:from>
    <xdr:to>
      <xdr:col>3</xdr:col>
      <xdr:colOff>104775</xdr:colOff>
      <xdr:row>26</xdr:row>
      <xdr:rowOff>1086170</xdr:rowOff>
    </xdr:to>
    <xdr:sp macro="" textlink="">
      <xdr:nvSpPr>
        <xdr:cNvPr id="19" name="Text Box 1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1086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148071</xdr:colOff>
      <xdr:row>26</xdr:row>
      <xdr:rowOff>796636</xdr:rowOff>
    </xdr:from>
    <xdr:to>
      <xdr:col>18</xdr:col>
      <xdr:colOff>243321</xdr:colOff>
      <xdr:row>31</xdr:row>
      <xdr:rowOff>289533</xdr:rowOff>
    </xdr:to>
    <xdr:sp macro="" textlink="">
      <xdr:nvSpPr>
        <xdr:cNvPr id="20" name="Text Box 1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4730846" y="21170611"/>
          <a:ext cx="95250" cy="1091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46</xdr:row>
      <xdr:rowOff>0</xdr:rowOff>
    </xdr:from>
    <xdr:to>
      <xdr:col>2</xdr:col>
      <xdr:colOff>104775</xdr:colOff>
      <xdr:row>50</xdr:row>
      <xdr:rowOff>134210</xdr:rowOff>
    </xdr:to>
    <xdr:sp macro="" textlink="">
      <xdr:nvSpPr>
        <xdr:cNvPr id="2" name="Text Box 1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1092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46</xdr:row>
      <xdr:rowOff>0</xdr:rowOff>
    </xdr:from>
    <xdr:to>
      <xdr:col>2</xdr:col>
      <xdr:colOff>104775</xdr:colOff>
      <xdr:row>50</xdr:row>
      <xdr:rowOff>134210</xdr:rowOff>
    </xdr:to>
    <xdr:sp macro="" textlink="">
      <xdr:nvSpPr>
        <xdr:cNvPr id="3" name="Text Box 1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1092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46</xdr:row>
      <xdr:rowOff>0</xdr:rowOff>
    </xdr:from>
    <xdr:to>
      <xdr:col>3</xdr:col>
      <xdr:colOff>104775</xdr:colOff>
      <xdr:row>50</xdr:row>
      <xdr:rowOff>134210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1092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46</xdr:row>
      <xdr:rowOff>0</xdr:rowOff>
    </xdr:from>
    <xdr:to>
      <xdr:col>3</xdr:col>
      <xdr:colOff>104775</xdr:colOff>
      <xdr:row>50</xdr:row>
      <xdr:rowOff>134210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1092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46</xdr:row>
      <xdr:rowOff>0</xdr:rowOff>
    </xdr:from>
    <xdr:to>
      <xdr:col>3</xdr:col>
      <xdr:colOff>104775</xdr:colOff>
      <xdr:row>50</xdr:row>
      <xdr:rowOff>134210</xdr:rowOff>
    </xdr:to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10928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46</xdr:row>
      <xdr:rowOff>0</xdr:rowOff>
    </xdr:from>
    <xdr:to>
      <xdr:col>2</xdr:col>
      <xdr:colOff>104775</xdr:colOff>
      <xdr:row>55</xdr:row>
      <xdr:rowOff>30861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215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46</xdr:row>
      <xdr:rowOff>0</xdr:rowOff>
    </xdr:from>
    <xdr:to>
      <xdr:col>2</xdr:col>
      <xdr:colOff>104775</xdr:colOff>
      <xdr:row>55</xdr:row>
      <xdr:rowOff>30861</xdr:rowOff>
    </xdr:to>
    <xdr:sp macro="" textlink="">
      <xdr:nvSpPr>
        <xdr:cNvPr id="8" name="Text Box 1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215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46</xdr:row>
      <xdr:rowOff>0</xdr:rowOff>
    </xdr:from>
    <xdr:to>
      <xdr:col>2</xdr:col>
      <xdr:colOff>104775</xdr:colOff>
      <xdr:row>55</xdr:row>
      <xdr:rowOff>30861</xdr:rowOff>
    </xdr:to>
    <xdr:sp macro="" textlink="">
      <xdr:nvSpPr>
        <xdr:cNvPr id="9" name="Text Box 1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215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46</xdr:row>
      <xdr:rowOff>0</xdr:rowOff>
    </xdr:from>
    <xdr:to>
      <xdr:col>3</xdr:col>
      <xdr:colOff>104775</xdr:colOff>
      <xdr:row>55</xdr:row>
      <xdr:rowOff>30861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22156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46</xdr:row>
      <xdr:rowOff>0</xdr:rowOff>
    </xdr:from>
    <xdr:to>
      <xdr:col>2</xdr:col>
      <xdr:colOff>104775</xdr:colOff>
      <xdr:row>56</xdr:row>
      <xdr:rowOff>50472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4777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46</xdr:row>
      <xdr:rowOff>0</xdr:rowOff>
    </xdr:from>
    <xdr:to>
      <xdr:col>2</xdr:col>
      <xdr:colOff>104775</xdr:colOff>
      <xdr:row>56</xdr:row>
      <xdr:rowOff>50472</xdr:rowOff>
    </xdr:to>
    <xdr:sp macro="" textlink="">
      <xdr:nvSpPr>
        <xdr:cNvPr id="13" name="Text Box 1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4777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9525</xdr:colOff>
      <xdr:row>46</xdr:row>
      <xdr:rowOff>0</xdr:rowOff>
    </xdr:from>
    <xdr:to>
      <xdr:col>2</xdr:col>
      <xdr:colOff>104775</xdr:colOff>
      <xdr:row>56</xdr:row>
      <xdr:rowOff>50472</xdr:rowOff>
    </xdr:to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238375" y="20373975"/>
          <a:ext cx="95250" cy="24777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46</xdr:row>
      <xdr:rowOff>0</xdr:rowOff>
    </xdr:from>
    <xdr:to>
      <xdr:col>3</xdr:col>
      <xdr:colOff>104775</xdr:colOff>
      <xdr:row>56</xdr:row>
      <xdr:rowOff>50472</xdr:rowOff>
    </xdr:to>
    <xdr:sp macro="" textlink="">
      <xdr:nvSpPr>
        <xdr:cNvPr id="15" name="Text Box 10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24777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46</xdr:row>
      <xdr:rowOff>0</xdr:rowOff>
    </xdr:from>
    <xdr:to>
      <xdr:col>3</xdr:col>
      <xdr:colOff>104775</xdr:colOff>
      <xdr:row>56</xdr:row>
      <xdr:rowOff>50472</xdr:rowOff>
    </xdr:to>
    <xdr:sp macro="" textlink="">
      <xdr:nvSpPr>
        <xdr:cNvPr id="16" name="Text Box 1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24777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46</xdr:row>
      <xdr:rowOff>0</xdr:rowOff>
    </xdr:from>
    <xdr:to>
      <xdr:col>3</xdr:col>
      <xdr:colOff>104775</xdr:colOff>
      <xdr:row>56</xdr:row>
      <xdr:rowOff>50472</xdr:rowOff>
    </xdr:to>
    <xdr:sp macro="" textlink="">
      <xdr:nvSpPr>
        <xdr:cNvPr id="17" name="Text Box 12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24777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46</xdr:row>
      <xdr:rowOff>0</xdr:rowOff>
    </xdr:from>
    <xdr:to>
      <xdr:col>3</xdr:col>
      <xdr:colOff>104775</xdr:colOff>
      <xdr:row>50</xdr:row>
      <xdr:rowOff>127486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1086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9525</xdr:colOff>
      <xdr:row>46</xdr:row>
      <xdr:rowOff>0</xdr:rowOff>
    </xdr:from>
    <xdr:to>
      <xdr:col>3</xdr:col>
      <xdr:colOff>104775</xdr:colOff>
      <xdr:row>50</xdr:row>
      <xdr:rowOff>127486</xdr:rowOff>
    </xdr:to>
    <xdr:sp macro="" textlink="">
      <xdr:nvSpPr>
        <xdr:cNvPr id="19" name="Text Box 1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3038475" y="20373975"/>
          <a:ext cx="95250" cy="1086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148071</xdr:colOff>
      <xdr:row>46</xdr:row>
      <xdr:rowOff>0</xdr:rowOff>
    </xdr:from>
    <xdr:to>
      <xdr:col>18</xdr:col>
      <xdr:colOff>243321</xdr:colOff>
      <xdr:row>50</xdr:row>
      <xdr:rowOff>129961</xdr:rowOff>
    </xdr:to>
    <xdr:sp macro="" textlink="">
      <xdr:nvSpPr>
        <xdr:cNvPr id="20" name="Text Box 12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14883246" y="21170611"/>
          <a:ext cx="95250" cy="1091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77"/>
  <sheetViews>
    <sheetView view="pageBreakPreview" zoomScale="70" zoomScaleNormal="85" zoomScaleSheetLayoutView="70" zoomScalePageLayoutView="55" workbookViewId="0">
      <selection activeCell="A3" sqref="A3:Z3"/>
    </sheetView>
  </sheetViews>
  <sheetFormatPr defaultColWidth="9.140625" defaultRowHeight="18.75"/>
  <cols>
    <col min="1" max="1" width="5.140625" style="51" customWidth="1"/>
    <col min="2" max="2" width="28.28515625" style="52" customWidth="1"/>
    <col min="3" max="3" width="12" style="52" hidden="1" customWidth="1"/>
    <col min="4" max="4" width="10" style="53" customWidth="1"/>
    <col min="5" max="5" width="10.42578125" style="53" hidden="1" customWidth="1"/>
    <col min="6" max="6" width="9.5703125" style="53" customWidth="1"/>
    <col min="7" max="7" width="12" style="53" customWidth="1"/>
    <col min="8" max="8" width="11.85546875" style="54" customWidth="1"/>
    <col min="9" max="9" width="13.140625" style="54" customWidth="1"/>
    <col min="10" max="10" width="11" style="54" customWidth="1"/>
    <col min="11" max="13" width="10.85546875" style="54" customWidth="1"/>
    <col min="14" max="14" width="13.28515625" style="55" customWidth="1"/>
    <col min="15" max="15" width="13.85546875" style="55" customWidth="1"/>
    <col min="16" max="16" width="10" style="55" customWidth="1"/>
    <col min="17" max="17" width="14" style="55" customWidth="1"/>
    <col min="18" max="19" width="13.85546875" style="55" customWidth="1"/>
    <col min="20" max="20" width="10" style="55" customWidth="1"/>
    <col min="21" max="22" width="14" style="55" customWidth="1"/>
    <col min="23" max="23" width="13.7109375" style="55" customWidth="1"/>
    <col min="24" max="24" width="10" style="55" customWidth="1"/>
    <col min="25" max="25" width="13.42578125" style="55" customWidth="1"/>
    <col min="26" max="26" width="14.85546875" style="55" customWidth="1"/>
    <col min="27" max="28" width="9.140625" style="8"/>
    <col min="29" max="29" width="19.140625" style="8" customWidth="1"/>
    <col min="30" max="16384" width="9.140625" style="8"/>
  </cols>
  <sheetData>
    <row r="1" spans="1:29" s="1" customFormat="1" ht="32.25" customHeight="1">
      <c r="A1" s="164" t="s">
        <v>120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</row>
    <row r="2" spans="1:29" s="1" customFormat="1" ht="32.25" hidden="1" customHeight="1">
      <c r="A2" s="2"/>
      <c r="B2" s="3"/>
      <c r="C2" s="3"/>
      <c r="D2" s="3"/>
      <c r="E2" s="3"/>
      <c r="F2" s="115"/>
      <c r="G2" s="3"/>
      <c r="H2" s="3"/>
      <c r="I2" s="4"/>
      <c r="J2" s="3"/>
      <c r="K2" s="5"/>
      <c r="L2" s="4"/>
      <c r="M2" s="4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7" t="s">
        <v>0</v>
      </c>
    </row>
    <row r="3" spans="1:29" ht="19.5">
      <c r="A3" s="166" t="s">
        <v>123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</row>
    <row r="4" spans="1:29" ht="19.5">
      <c r="A4" s="167" t="s">
        <v>122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</row>
    <row r="5" spans="1:29" ht="35.450000000000003" customHeight="1">
      <c r="A5" s="168" t="s">
        <v>1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</row>
    <row r="6" spans="1:29" s="119" customFormat="1" ht="29.25" customHeight="1">
      <c r="A6" s="169" t="s">
        <v>2</v>
      </c>
      <c r="B6" s="158" t="s">
        <v>100</v>
      </c>
      <c r="C6" s="155" t="s">
        <v>3</v>
      </c>
      <c r="D6" s="158" t="s">
        <v>4</v>
      </c>
      <c r="E6" s="158" t="s">
        <v>5</v>
      </c>
      <c r="F6" s="158" t="s">
        <v>6</v>
      </c>
      <c r="G6" s="158" t="s">
        <v>7</v>
      </c>
      <c r="H6" s="158"/>
      <c r="I6" s="158"/>
      <c r="J6" s="160" t="s">
        <v>8</v>
      </c>
      <c r="K6" s="161"/>
      <c r="L6" s="160" t="s">
        <v>9</v>
      </c>
      <c r="M6" s="161"/>
      <c r="N6" s="144" t="s">
        <v>10</v>
      </c>
      <c r="O6" s="145"/>
      <c r="P6" s="145"/>
      <c r="Q6" s="146"/>
      <c r="R6" s="144" t="s">
        <v>11</v>
      </c>
      <c r="S6" s="145"/>
      <c r="T6" s="145"/>
      <c r="U6" s="146"/>
      <c r="V6" s="144" t="s">
        <v>112</v>
      </c>
      <c r="W6" s="145"/>
      <c r="X6" s="145"/>
      <c r="Y6" s="146"/>
      <c r="Z6" s="151" t="s">
        <v>110</v>
      </c>
      <c r="AC6" s="82"/>
    </row>
    <row r="7" spans="1:29" s="119" customFormat="1" ht="61.5" customHeight="1">
      <c r="A7" s="169"/>
      <c r="B7" s="158"/>
      <c r="C7" s="156"/>
      <c r="D7" s="158"/>
      <c r="E7" s="158"/>
      <c r="F7" s="158"/>
      <c r="G7" s="158" t="s">
        <v>12</v>
      </c>
      <c r="H7" s="158" t="s">
        <v>13</v>
      </c>
      <c r="I7" s="158"/>
      <c r="J7" s="162"/>
      <c r="K7" s="163"/>
      <c r="L7" s="162"/>
      <c r="M7" s="163"/>
      <c r="N7" s="147"/>
      <c r="O7" s="148"/>
      <c r="P7" s="148"/>
      <c r="Q7" s="149"/>
      <c r="R7" s="147"/>
      <c r="S7" s="148"/>
      <c r="T7" s="148"/>
      <c r="U7" s="149"/>
      <c r="V7" s="147"/>
      <c r="W7" s="148"/>
      <c r="X7" s="148"/>
      <c r="Y7" s="149"/>
      <c r="Z7" s="151"/>
      <c r="AC7" s="82"/>
    </row>
    <row r="8" spans="1:29" s="119" customFormat="1" ht="60" customHeight="1">
      <c r="A8" s="169"/>
      <c r="B8" s="158"/>
      <c r="C8" s="156"/>
      <c r="D8" s="158"/>
      <c r="E8" s="158"/>
      <c r="F8" s="158"/>
      <c r="G8" s="158"/>
      <c r="H8" s="158" t="s">
        <v>14</v>
      </c>
      <c r="I8" s="155" t="s">
        <v>15</v>
      </c>
      <c r="J8" s="158" t="s">
        <v>14</v>
      </c>
      <c r="K8" s="155" t="s">
        <v>15</v>
      </c>
      <c r="L8" s="158" t="s">
        <v>14</v>
      </c>
      <c r="M8" s="155" t="s">
        <v>15</v>
      </c>
      <c r="N8" s="151" t="s">
        <v>14</v>
      </c>
      <c r="O8" s="151" t="s">
        <v>15</v>
      </c>
      <c r="P8" s="151"/>
      <c r="Q8" s="151"/>
      <c r="R8" s="151" t="s">
        <v>14</v>
      </c>
      <c r="S8" s="151" t="s">
        <v>16</v>
      </c>
      <c r="T8" s="151"/>
      <c r="U8" s="151"/>
      <c r="V8" s="151" t="s">
        <v>14</v>
      </c>
      <c r="W8" s="151" t="s">
        <v>16</v>
      </c>
      <c r="X8" s="151"/>
      <c r="Y8" s="151"/>
      <c r="Z8" s="151"/>
      <c r="AC8" s="82"/>
    </row>
    <row r="9" spans="1:29" s="119" customFormat="1" ht="30.75" customHeight="1">
      <c r="A9" s="169"/>
      <c r="B9" s="158"/>
      <c r="C9" s="156"/>
      <c r="D9" s="158"/>
      <c r="E9" s="158"/>
      <c r="F9" s="158"/>
      <c r="G9" s="158"/>
      <c r="H9" s="158"/>
      <c r="I9" s="156"/>
      <c r="J9" s="158"/>
      <c r="K9" s="156"/>
      <c r="L9" s="158"/>
      <c r="M9" s="156"/>
      <c r="N9" s="151"/>
      <c r="O9" s="153" t="s">
        <v>17</v>
      </c>
      <c r="P9" s="150" t="s">
        <v>18</v>
      </c>
      <c r="Q9" s="150"/>
      <c r="R9" s="151"/>
      <c r="S9" s="153" t="s">
        <v>17</v>
      </c>
      <c r="T9" s="150" t="s">
        <v>18</v>
      </c>
      <c r="U9" s="150"/>
      <c r="V9" s="151"/>
      <c r="W9" s="153" t="s">
        <v>17</v>
      </c>
      <c r="X9" s="150" t="s">
        <v>18</v>
      </c>
      <c r="Y9" s="150"/>
      <c r="Z9" s="151"/>
      <c r="AC9" s="82"/>
    </row>
    <row r="10" spans="1:29" s="119" customFormat="1" ht="77.25" customHeight="1">
      <c r="A10" s="169"/>
      <c r="B10" s="158"/>
      <c r="C10" s="157"/>
      <c r="D10" s="158"/>
      <c r="E10" s="158"/>
      <c r="F10" s="158"/>
      <c r="G10" s="158"/>
      <c r="H10" s="159"/>
      <c r="I10" s="157"/>
      <c r="J10" s="159"/>
      <c r="K10" s="157"/>
      <c r="L10" s="159"/>
      <c r="M10" s="157"/>
      <c r="N10" s="152"/>
      <c r="O10" s="154"/>
      <c r="P10" s="130" t="s">
        <v>19</v>
      </c>
      <c r="Q10" s="130" t="s">
        <v>20</v>
      </c>
      <c r="R10" s="152"/>
      <c r="S10" s="154"/>
      <c r="T10" s="130" t="s">
        <v>19</v>
      </c>
      <c r="U10" s="130" t="s">
        <v>20</v>
      </c>
      <c r="V10" s="152"/>
      <c r="W10" s="154"/>
      <c r="X10" s="130" t="s">
        <v>19</v>
      </c>
      <c r="Y10" s="130" t="s">
        <v>20</v>
      </c>
      <c r="Z10" s="151"/>
      <c r="AC10" s="82"/>
    </row>
    <row r="11" spans="1:29" s="14" customFormat="1" ht="15.75">
      <c r="A11" s="9"/>
      <c r="B11" s="10" t="s">
        <v>21</v>
      </c>
      <c r="C11" s="10"/>
      <c r="D11" s="11"/>
      <c r="E11" s="11"/>
      <c r="F11" s="11"/>
      <c r="G11" s="11"/>
      <c r="H11" s="12">
        <f t="shared" ref="H11:Y11" si="0">H12+H28+H33+H39+H43</f>
        <v>564227.9</v>
      </c>
      <c r="I11" s="12">
        <f t="shared" si="0"/>
        <v>538064.75300000003</v>
      </c>
      <c r="J11" s="12">
        <f t="shared" si="0"/>
        <v>413278.32217900007</v>
      </c>
      <c r="K11" s="12">
        <f t="shared" si="0"/>
        <v>149331.34599999999</v>
      </c>
      <c r="L11" s="12">
        <f t="shared" si="0"/>
        <v>413278.32217900007</v>
      </c>
      <c r="M11" s="12">
        <f t="shared" si="0"/>
        <v>149331.34599999999</v>
      </c>
      <c r="N11" s="12">
        <f t="shared" si="0"/>
        <v>124074.287</v>
      </c>
      <c r="O11" s="12">
        <f t="shared" si="0"/>
        <v>110956</v>
      </c>
      <c r="P11" s="12">
        <f t="shared" si="0"/>
        <v>0</v>
      </c>
      <c r="Q11" s="12">
        <f t="shared" si="0"/>
        <v>19683</v>
      </c>
      <c r="R11" s="12">
        <f t="shared" si="0"/>
        <v>124074.287</v>
      </c>
      <c r="S11" s="12">
        <f t="shared" si="0"/>
        <v>110956</v>
      </c>
      <c r="T11" s="12">
        <f t="shared" si="0"/>
        <v>0</v>
      </c>
      <c r="U11" s="12">
        <f t="shared" si="0"/>
        <v>19683</v>
      </c>
      <c r="V11" s="12">
        <f t="shared" si="0"/>
        <v>19683</v>
      </c>
      <c r="W11" s="12">
        <f t="shared" si="0"/>
        <v>19683</v>
      </c>
      <c r="X11" s="12">
        <f t="shared" si="0"/>
        <v>0</v>
      </c>
      <c r="Y11" s="12">
        <f t="shared" si="0"/>
        <v>19683</v>
      </c>
      <c r="Z11" s="13"/>
      <c r="AA11" s="14">
        <f>O11-'THEO NGANH'!O11</f>
        <v>0</v>
      </c>
    </row>
    <row r="12" spans="1:29" s="109" customFormat="1" ht="15.75">
      <c r="A12" s="106" t="s">
        <v>22</v>
      </c>
      <c r="B12" s="10" t="s">
        <v>104</v>
      </c>
      <c r="C12" s="10"/>
      <c r="D12" s="107"/>
      <c r="E12" s="107"/>
      <c r="F12" s="107"/>
      <c r="G12" s="107"/>
      <c r="H12" s="12">
        <f>H13+H25</f>
        <v>463227.9</v>
      </c>
      <c r="I12" s="12">
        <f t="shared" ref="I12:Y12" si="1">I13+I25</f>
        <v>446791.75300000003</v>
      </c>
      <c r="J12" s="12">
        <f t="shared" si="1"/>
        <v>413278.32217900007</v>
      </c>
      <c r="K12" s="12">
        <f t="shared" si="1"/>
        <v>149331.34599999999</v>
      </c>
      <c r="L12" s="12">
        <f t="shared" si="1"/>
        <v>413278.32217900007</v>
      </c>
      <c r="M12" s="12">
        <f t="shared" si="1"/>
        <v>149331.34599999999</v>
      </c>
      <c r="N12" s="12">
        <f t="shared" si="1"/>
        <v>22574.286999999997</v>
      </c>
      <c r="O12" s="12">
        <f t="shared" si="1"/>
        <v>19683</v>
      </c>
      <c r="P12" s="12">
        <f t="shared" si="1"/>
        <v>0</v>
      </c>
      <c r="Q12" s="12">
        <f t="shared" si="1"/>
        <v>19683</v>
      </c>
      <c r="R12" s="12">
        <f t="shared" si="1"/>
        <v>22574.286999999997</v>
      </c>
      <c r="S12" s="12">
        <f t="shared" si="1"/>
        <v>19683</v>
      </c>
      <c r="T12" s="12">
        <f t="shared" si="1"/>
        <v>0</v>
      </c>
      <c r="U12" s="12">
        <f t="shared" si="1"/>
        <v>19683</v>
      </c>
      <c r="V12" s="12">
        <f t="shared" si="1"/>
        <v>19683</v>
      </c>
      <c r="W12" s="12">
        <f t="shared" si="1"/>
        <v>19683</v>
      </c>
      <c r="X12" s="12">
        <f t="shared" si="1"/>
        <v>0</v>
      </c>
      <c r="Y12" s="12">
        <f t="shared" si="1"/>
        <v>19683</v>
      </c>
      <c r="Z12" s="108"/>
    </row>
    <row r="13" spans="1:29" s="20" customFormat="1" ht="75">
      <c r="A13" s="15" t="s">
        <v>85</v>
      </c>
      <c r="B13" s="16" t="s">
        <v>23</v>
      </c>
      <c r="C13" s="16"/>
      <c r="D13" s="17"/>
      <c r="E13" s="17"/>
      <c r="F13" s="17"/>
      <c r="G13" s="17"/>
      <c r="H13" s="18">
        <f>SUM(H14:H24)</f>
        <v>389423.75300000003</v>
      </c>
      <c r="I13" s="18">
        <f t="shared" ref="I13:Y13" si="2">SUM(I14:I24)</f>
        <v>382602.75300000003</v>
      </c>
      <c r="J13" s="18">
        <f t="shared" si="2"/>
        <v>369603.32217900007</v>
      </c>
      <c r="K13" s="18">
        <f t="shared" si="2"/>
        <v>117656.34599999999</v>
      </c>
      <c r="L13" s="18">
        <f t="shared" si="2"/>
        <v>369603.32217900007</v>
      </c>
      <c r="M13" s="18">
        <f t="shared" si="2"/>
        <v>117656.34599999999</v>
      </c>
      <c r="N13" s="18">
        <f t="shared" si="2"/>
        <v>2384.2849999999999</v>
      </c>
      <c r="O13" s="18">
        <f t="shared" si="2"/>
        <v>2384.2849999999999</v>
      </c>
      <c r="P13" s="18">
        <f t="shared" si="2"/>
        <v>0</v>
      </c>
      <c r="Q13" s="18">
        <f t="shared" si="2"/>
        <v>2384.2849999999999</v>
      </c>
      <c r="R13" s="18">
        <f t="shared" si="2"/>
        <v>2384.2849999999999</v>
      </c>
      <c r="S13" s="18">
        <f t="shared" si="2"/>
        <v>2384.2849999999999</v>
      </c>
      <c r="T13" s="18">
        <f t="shared" si="2"/>
        <v>0</v>
      </c>
      <c r="U13" s="18">
        <f t="shared" si="2"/>
        <v>2384.2849999999999</v>
      </c>
      <c r="V13" s="18">
        <f t="shared" si="2"/>
        <v>2384.2849999999999</v>
      </c>
      <c r="W13" s="18">
        <f t="shared" si="2"/>
        <v>2384.2849999999999</v>
      </c>
      <c r="X13" s="18">
        <f t="shared" si="2"/>
        <v>0</v>
      </c>
      <c r="Y13" s="18">
        <f t="shared" si="2"/>
        <v>2384.2849999999999</v>
      </c>
      <c r="Z13" s="19"/>
    </row>
    <row r="14" spans="1:29" s="27" customFormat="1" ht="94.5">
      <c r="A14" s="120">
        <v>1</v>
      </c>
      <c r="B14" s="21" t="s">
        <v>24</v>
      </c>
      <c r="C14" s="22" t="s">
        <v>25</v>
      </c>
      <c r="D14" s="23" t="s">
        <v>26</v>
      </c>
      <c r="E14" s="23" t="s">
        <v>27</v>
      </c>
      <c r="F14" s="22" t="s">
        <v>28</v>
      </c>
      <c r="G14" s="24" t="s">
        <v>29</v>
      </c>
      <c r="H14" s="25">
        <v>7914.4780000000001</v>
      </c>
      <c r="I14" s="25">
        <v>7914.4780000000001</v>
      </c>
      <c r="J14" s="25">
        <v>3682.6979999999999</v>
      </c>
      <c r="K14" s="25">
        <v>3682.6979999999999</v>
      </c>
      <c r="L14" s="25">
        <v>3682.6979999999999</v>
      </c>
      <c r="M14" s="25">
        <v>3682.6979999999999</v>
      </c>
      <c r="N14" s="25">
        <v>34.893999999999998</v>
      </c>
      <c r="O14" s="25">
        <v>34.893999999999998</v>
      </c>
      <c r="P14" s="25"/>
      <c r="Q14" s="25">
        <v>34.893999999999998</v>
      </c>
      <c r="R14" s="25">
        <v>34.893999999999998</v>
      </c>
      <c r="S14" s="25">
        <v>34.893999999999998</v>
      </c>
      <c r="T14" s="25"/>
      <c r="U14" s="25">
        <v>34.893999999999998</v>
      </c>
      <c r="V14" s="25">
        <v>34.893999999999998</v>
      </c>
      <c r="W14" s="25">
        <v>34.893999999999998</v>
      </c>
      <c r="X14" s="25"/>
      <c r="Y14" s="25">
        <v>34.893999999999998</v>
      </c>
      <c r="Z14" s="26" t="s">
        <v>115</v>
      </c>
      <c r="AC14" s="28">
        <v>34.893999999999778</v>
      </c>
    </row>
    <row r="15" spans="1:29" s="37" customFormat="1" ht="94.5">
      <c r="A15" s="29">
        <v>2</v>
      </c>
      <c r="B15" s="30" t="s">
        <v>30</v>
      </c>
      <c r="C15" s="24"/>
      <c r="D15" s="31" t="s">
        <v>31</v>
      </c>
      <c r="E15" s="31" t="s">
        <v>32</v>
      </c>
      <c r="F15" s="32">
        <v>2015</v>
      </c>
      <c r="G15" s="26" t="s">
        <v>33</v>
      </c>
      <c r="H15" s="33">
        <v>10516.259</v>
      </c>
      <c r="I15" s="25">
        <f>+H15</f>
        <v>10516.259</v>
      </c>
      <c r="J15" s="34">
        <v>8451</v>
      </c>
      <c r="K15" s="25">
        <f>+J15</f>
        <v>8451</v>
      </c>
      <c r="L15" s="25">
        <v>8451</v>
      </c>
      <c r="M15" s="25">
        <v>8451</v>
      </c>
      <c r="N15" s="25">
        <v>14.936</v>
      </c>
      <c r="O15" s="25">
        <v>14.936</v>
      </c>
      <c r="P15" s="46"/>
      <c r="Q15" s="25">
        <v>14.936</v>
      </c>
      <c r="R15" s="25">
        <v>14.936</v>
      </c>
      <c r="S15" s="25">
        <v>14.936</v>
      </c>
      <c r="T15" s="46"/>
      <c r="U15" s="25">
        <v>14.936</v>
      </c>
      <c r="V15" s="25">
        <v>14.936</v>
      </c>
      <c r="W15" s="25">
        <v>14.936</v>
      </c>
      <c r="X15" s="46"/>
      <c r="Y15" s="25">
        <v>14.936</v>
      </c>
      <c r="Z15" s="26" t="s">
        <v>115</v>
      </c>
      <c r="AC15" s="38">
        <v>14.935999999999694</v>
      </c>
    </row>
    <row r="16" spans="1:29" s="37" customFormat="1" ht="110.25">
      <c r="A16" s="120">
        <v>3</v>
      </c>
      <c r="B16" s="30" t="s">
        <v>34</v>
      </c>
      <c r="C16" s="24"/>
      <c r="D16" s="24" t="s">
        <v>35</v>
      </c>
      <c r="E16" s="24" t="s">
        <v>36</v>
      </c>
      <c r="F16" s="35" t="s">
        <v>37</v>
      </c>
      <c r="G16" s="24" t="s">
        <v>38</v>
      </c>
      <c r="H16" s="34">
        <v>13318.634</v>
      </c>
      <c r="I16" s="34">
        <v>13318.634</v>
      </c>
      <c r="J16" s="34">
        <v>13000</v>
      </c>
      <c r="K16" s="34">
        <v>13000</v>
      </c>
      <c r="L16" s="34">
        <v>13000</v>
      </c>
      <c r="M16" s="34">
        <v>13000</v>
      </c>
      <c r="N16" s="36">
        <v>41.914999999999999</v>
      </c>
      <c r="O16" s="36">
        <v>41.914999999999999</v>
      </c>
      <c r="P16" s="36"/>
      <c r="Q16" s="36">
        <v>41.914999999999999</v>
      </c>
      <c r="R16" s="36">
        <v>41.914999999999999</v>
      </c>
      <c r="S16" s="36">
        <v>41.914999999999999</v>
      </c>
      <c r="T16" s="36"/>
      <c r="U16" s="36">
        <v>41.914999999999999</v>
      </c>
      <c r="V16" s="36">
        <v>41.914999999999999</v>
      </c>
      <c r="W16" s="36">
        <v>41.914999999999999</v>
      </c>
      <c r="X16" s="36"/>
      <c r="Y16" s="36">
        <v>41.914999999999999</v>
      </c>
      <c r="Z16" s="26" t="s">
        <v>115</v>
      </c>
      <c r="AC16" s="38">
        <v>41.915204999999332</v>
      </c>
    </row>
    <row r="17" spans="1:29" s="37" customFormat="1" ht="94.5">
      <c r="A17" s="29">
        <v>4</v>
      </c>
      <c r="B17" s="39" t="s">
        <v>39</v>
      </c>
      <c r="C17" s="39"/>
      <c r="D17" s="40" t="s">
        <v>40</v>
      </c>
      <c r="E17" s="10"/>
      <c r="F17" s="10"/>
      <c r="G17" s="121" t="s">
        <v>41</v>
      </c>
      <c r="H17" s="41">
        <v>12500</v>
      </c>
      <c r="I17" s="34">
        <f>+H17</f>
        <v>12500</v>
      </c>
      <c r="J17" s="34">
        <v>11250</v>
      </c>
      <c r="K17" s="34">
        <f>+J17</f>
        <v>11250</v>
      </c>
      <c r="L17" s="34">
        <v>11250</v>
      </c>
      <c r="M17" s="34">
        <v>11250</v>
      </c>
      <c r="N17" s="36">
        <v>456.83600000000001</v>
      </c>
      <c r="O17" s="36">
        <v>456.83600000000001</v>
      </c>
      <c r="P17" s="36"/>
      <c r="Q17" s="36">
        <v>456.83600000000001</v>
      </c>
      <c r="R17" s="36">
        <v>456.83600000000001</v>
      </c>
      <c r="S17" s="36">
        <v>456.83600000000001</v>
      </c>
      <c r="T17" s="36"/>
      <c r="U17" s="36">
        <v>456.83600000000001</v>
      </c>
      <c r="V17" s="36">
        <v>456.83600000000001</v>
      </c>
      <c r="W17" s="36">
        <v>456.83600000000001</v>
      </c>
      <c r="X17" s="36"/>
      <c r="Y17" s="36">
        <v>456.83600000000001</v>
      </c>
      <c r="Z17" s="26" t="s">
        <v>115</v>
      </c>
      <c r="AC17" s="38">
        <v>456.83600000000115</v>
      </c>
    </row>
    <row r="18" spans="1:29" s="37" customFormat="1" ht="78.75">
      <c r="A18" s="120">
        <v>5</v>
      </c>
      <c r="B18" s="39" t="s">
        <v>42</v>
      </c>
      <c r="C18" s="39"/>
      <c r="D18" s="40" t="s">
        <v>43</v>
      </c>
      <c r="E18" s="10"/>
      <c r="F18" s="10"/>
      <c r="G18" s="121" t="s">
        <v>44</v>
      </c>
      <c r="H18" s="41">
        <v>8517</v>
      </c>
      <c r="I18" s="34">
        <v>5867</v>
      </c>
      <c r="J18" s="34">
        <v>7820.1869999999999</v>
      </c>
      <c r="K18" s="34">
        <f>J18</f>
        <v>7820.1869999999999</v>
      </c>
      <c r="L18" s="34">
        <v>7820.1869999999999</v>
      </c>
      <c r="M18" s="34">
        <v>7820.1869999999999</v>
      </c>
      <c r="N18" s="36">
        <v>71.165999999999997</v>
      </c>
      <c r="O18" s="36">
        <v>71.165999999999997</v>
      </c>
      <c r="P18" s="36"/>
      <c r="Q18" s="36">
        <v>71.165999999999997</v>
      </c>
      <c r="R18" s="36">
        <v>71.165999999999997</v>
      </c>
      <c r="S18" s="36">
        <v>71.165999999999997</v>
      </c>
      <c r="T18" s="36"/>
      <c r="U18" s="36">
        <v>71.165999999999997</v>
      </c>
      <c r="V18" s="36">
        <v>71.165999999999997</v>
      </c>
      <c r="W18" s="36">
        <v>71.165999999999997</v>
      </c>
      <c r="X18" s="36"/>
      <c r="Y18" s="36">
        <v>71.165999999999997</v>
      </c>
      <c r="Z18" s="42"/>
      <c r="AC18" s="38">
        <v>71.166000000000167</v>
      </c>
    </row>
    <row r="19" spans="1:29" s="37" customFormat="1" ht="94.5">
      <c r="A19" s="29">
        <v>6</v>
      </c>
      <c r="B19" s="39" t="s">
        <v>45</v>
      </c>
      <c r="C19" s="39"/>
      <c r="D19" s="40" t="s">
        <v>46</v>
      </c>
      <c r="E19" s="10"/>
      <c r="F19" s="10"/>
      <c r="G19" s="121" t="s">
        <v>47</v>
      </c>
      <c r="H19" s="41">
        <v>5253</v>
      </c>
      <c r="I19" s="34">
        <v>3600</v>
      </c>
      <c r="J19" s="34">
        <v>4595.6639999999998</v>
      </c>
      <c r="K19" s="34">
        <f>J19</f>
        <v>4595.6639999999998</v>
      </c>
      <c r="L19" s="34">
        <v>4595.6639999999998</v>
      </c>
      <c r="M19" s="34">
        <v>4595.6639999999998</v>
      </c>
      <c r="N19" s="36">
        <v>45.65</v>
      </c>
      <c r="O19" s="36">
        <v>45.65</v>
      </c>
      <c r="P19" s="36"/>
      <c r="Q19" s="36">
        <v>45.65</v>
      </c>
      <c r="R19" s="36">
        <v>45.65</v>
      </c>
      <c r="S19" s="36">
        <v>45.65</v>
      </c>
      <c r="T19" s="36"/>
      <c r="U19" s="36">
        <v>45.65</v>
      </c>
      <c r="V19" s="36">
        <v>45.65</v>
      </c>
      <c r="W19" s="36">
        <v>45.65</v>
      </c>
      <c r="X19" s="36"/>
      <c r="Y19" s="36">
        <v>45.65</v>
      </c>
      <c r="Z19" s="42"/>
      <c r="AC19" s="38">
        <v>45.650000000000546</v>
      </c>
    </row>
    <row r="20" spans="1:29" s="37" customFormat="1" ht="94.5">
      <c r="A20" s="120">
        <v>7</v>
      </c>
      <c r="B20" s="39" t="s">
        <v>48</v>
      </c>
      <c r="C20" s="39"/>
      <c r="D20" s="40" t="s">
        <v>49</v>
      </c>
      <c r="E20" s="10"/>
      <c r="F20" s="10"/>
      <c r="G20" s="121" t="s">
        <v>50</v>
      </c>
      <c r="H20" s="41">
        <v>9265</v>
      </c>
      <c r="I20" s="34">
        <v>6747</v>
      </c>
      <c r="J20" s="34">
        <v>8477.5</v>
      </c>
      <c r="K20" s="34">
        <v>8477.5</v>
      </c>
      <c r="L20" s="34">
        <v>8477.5</v>
      </c>
      <c r="M20" s="34">
        <v>8477.5</v>
      </c>
      <c r="N20" s="36">
        <v>86.697999999999993</v>
      </c>
      <c r="O20" s="36">
        <v>86.697999999999993</v>
      </c>
      <c r="P20" s="36"/>
      <c r="Q20" s="36">
        <v>86.697999999999993</v>
      </c>
      <c r="R20" s="36">
        <v>86.697999999999993</v>
      </c>
      <c r="S20" s="36">
        <v>86.697999999999993</v>
      </c>
      <c r="T20" s="36"/>
      <c r="U20" s="36">
        <v>86.697999999999993</v>
      </c>
      <c r="V20" s="36">
        <v>86.697999999999993</v>
      </c>
      <c r="W20" s="36">
        <v>86.697999999999993</v>
      </c>
      <c r="X20" s="36"/>
      <c r="Y20" s="36">
        <v>86.697999999999993</v>
      </c>
      <c r="Z20" s="43"/>
      <c r="AC20" s="38">
        <v>86.69800000000032</v>
      </c>
    </row>
    <row r="21" spans="1:29" s="37" customFormat="1" ht="94.5">
      <c r="A21" s="29">
        <v>8</v>
      </c>
      <c r="B21" s="44" t="s">
        <v>51</v>
      </c>
      <c r="C21" s="24">
        <v>7040259</v>
      </c>
      <c r="D21" s="24" t="s">
        <v>52</v>
      </c>
      <c r="E21" s="45" t="s">
        <v>27</v>
      </c>
      <c r="F21" s="45" t="s">
        <v>53</v>
      </c>
      <c r="G21" s="24" t="s">
        <v>54</v>
      </c>
      <c r="H21" s="25">
        <v>254926.05300000001</v>
      </c>
      <c r="I21" s="25">
        <v>254926.05300000001</v>
      </c>
      <c r="J21" s="25">
        <v>250957.744179</v>
      </c>
      <c r="K21" s="25">
        <v>131</v>
      </c>
      <c r="L21" s="25">
        <v>250957.744179</v>
      </c>
      <c r="M21" s="25">
        <v>131</v>
      </c>
      <c r="N21" s="25">
        <v>612.49400000000003</v>
      </c>
      <c r="O21" s="25">
        <v>612.49400000000003</v>
      </c>
      <c r="P21" s="46"/>
      <c r="Q21" s="25">
        <v>612.49400000000003</v>
      </c>
      <c r="R21" s="25">
        <v>612.49400000000003</v>
      </c>
      <c r="S21" s="25">
        <v>612.49400000000003</v>
      </c>
      <c r="T21" s="46"/>
      <c r="U21" s="25">
        <v>612.49400000000003</v>
      </c>
      <c r="V21" s="25">
        <v>612.49400000000003</v>
      </c>
      <c r="W21" s="25">
        <v>612.49400000000003</v>
      </c>
      <c r="X21" s="46"/>
      <c r="Y21" s="25">
        <v>612.49400000000003</v>
      </c>
      <c r="Z21" s="26"/>
      <c r="AA21" s="37" t="s">
        <v>116</v>
      </c>
      <c r="AC21" s="38">
        <v>612.49400000000605</v>
      </c>
    </row>
    <row r="22" spans="1:29" s="37" customFormat="1" ht="94.5">
      <c r="A22" s="120">
        <v>9</v>
      </c>
      <c r="B22" s="44" t="s">
        <v>55</v>
      </c>
      <c r="C22" s="24">
        <v>7569275</v>
      </c>
      <c r="D22" s="47" t="s">
        <v>52</v>
      </c>
      <c r="E22" s="45" t="s">
        <v>56</v>
      </c>
      <c r="F22" s="116" t="s">
        <v>57</v>
      </c>
      <c r="G22" s="24" t="s">
        <v>58</v>
      </c>
      <c r="H22" s="25">
        <f t="shared" ref="H22" si="3">I22</f>
        <v>59115.328999999998</v>
      </c>
      <c r="I22" s="25">
        <v>59115.328999999998</v>
      </c>
      <c r="J22" s="25">
        <v>54498.296999999999</v>
      </c>
      <c r="K22" s="25">
        <v>54498.296999999999</v>
      </c>
      <c r="L22" s="25">
        <v>54498.296999999999</v>
      </c>
      <c r="M22" s="25">
        <v>54498.296999999999</v>
      </c>
      <c r="N22" s="25">
        <v>581.88199999999995</v>
      </c>
      <c r="O22" s="25">
        <v>581.88199999999995</v>
      </c>
      <c r="P22" s="25"/>
      <c r="Q22" s="25">
        <v>581.88199999999995</v>
      </c>
      <c r="R22" s="25">
        <v>581.88199999999995</v>
      </c>
      <c r="S22" s="25">
        <v>581.88199999999995</v>
      </c>
      <c r="T22" s="25"/>
      <c r="U22" s="25">
        <v>581.88199999999995</v>
      </c>
      <c r="V22" s="25">
        <v>581.88199999999995</v>
      </c>
      <c r="W22" s="25">
        <v>581.88199999999995</v>
      </c>
      <c r="X22" s="25"/>
      <c r="Y22" s="25">
        <v>581.88199999999995</v>
      </c>
      <c r="Z22" s="26"/>
      <c r="AA22" s="37" t="s">
        <v>117</v>
      </c>
      <c r="AC22" s="38">
        <v>581.88199999999779</v>
      </c>
    </row>
    <row r="23" spans="1:29" s="37" customFormat="1" ht="94.5">
      <c r="A23" s="29">
        <v>10</v>
      </c>
      <c r="B23" s="39" t="s">
        <v>59</v>
      </c>
      <c r="C23" s="39"/>
      <c r="D23" s="40" t="s">
        <v>60</v>
      </c>
      <c r="E23" s="10"/>
      <c r="F23" s="10"/>
      <c r="G23" s="121" t="s">
        <v>61</v>
      </c>
      <c r="H23" s="41">
        <v>6099</v>
      </c>
      <c r="I23" s="34">
        <v>6099</v>
      </c>
      <c r="J23" s="34">
        <v>5370.232</v>
      </c>
      <c r="K23" s="34">
        <v>4250</v>
      </c>
      <c r="L23" s="34">
        <v>5370.232</v>
      </c>
      <c r="M23" s="34">
        <v>4250</v>
      </c>
      <c r="N23" s="36">
        <v>88.242000000000004</v>
      </c>
      <c r="O23" s="36">
        <v>88.242000000000004</v>
      </c>
      <c r="P23" s="36"/>
      <c r="Q23" s="36">
        <v>88.242000000000004</v>
      </c>
      <c r="R23" s="36">
        <v>88.242000000000004</v>
      </c>
      <c r="S23" s="36">
        <v>88.242000000000004</v>
      </c>
      <c r="T23" s="36"/>
      <c r="U23" s="36">
        <v>88.242000000000004</v>
      </c>
      <c r="V23" s="36">
        <v>88.242000000000004</v>
      </c>
      <c r="W23" s="36">
        <v>88.242000000000004</v>
      </c>
      <c r="X23" s="36"/>
      <c r="Y23" s="36">
        <v>88.242000000000004</v>
      </c>
      <c r="Z23" s="43"/>
      <c r="AB23" s="37">
        <v>110956</v>
      </c>
      <c r="AC23" s="38">
        <v>88.242000000000189</v>
      </c>
    </row>
    <row r="24" spans="1:29" s="37" customFormat="1" ht="78.75">
      <c r="A24" s="120">
        <v>11</v>
      </c>
      <c r="B24" s="39" t="s">
        <v>62</v>
      </c>
      <c r="C24" s="39"/>
      <c r="D24" s="40" t="s">
        <v>63</v>
      </c>
      <c r="E24" s="10"/>
      <c r="F24" s="10"/>
      <c r="G24" s="121" t="s">
        <v>64</v>
      </c>
      <c r="H24" s="41">
        <v>1999</v>
      </c>
      <c r="I24" s="34">
        <v>1999</v>
      </c>
      <c r="J24" s="34">
        <v>1500</v>
      </c>
      <c r="K24" s="34">
        <v>1500</v>
      </c>
      <c r="L24" s="34">
        <v>1500</v>
      </c>
      <c r="M24" s="34">
        <v>1500</v>
      </c>
      <c r="N24" s="36">
        <v>349.57199999999989</v>
      </c>
      <c r="O24" s="36">
        <v>349.57199999999989</v>
      </c>
      <c r="P24" s="36"/>
      <c r="Q24" s="36">
        <v>349.57199999999989</v>
      </c>
      <c r="R24" s="36">
        <v>349.57199999999989</v>
      </c>
      <c r="S24" s="36">
        <v>349.57199999999989</v>
      </c>
      <c r="T24" s="36"/>
      <c r="U24" s="36">
        <v>349.57199999999989</v>
      </c>
      <c r="V24" s="36">
        <v>349.57199999999989</v>
      </c>
      <c r="W24" s="36">
        <v>349.57199999999989</v>
      </c>
      <c r="X24" s="36"/>
      <c r="Y24" s="36">
        <v>349.57199999999989</v>
      </c>
      <c r="Z24" s="43"/>
      <c r="AB24" s="56">
        <f>AB23-Y11</f>
        <v>91273</v>
      </c>
      <c r="AC24" s="38">
        <v>349.57199999999989</v>
      </c>
    </row>
    <row r="25" spans="1:29" ht="56.25">
      <c r="A25" s="15" t="s">
        <v>65</v>
      </c>
      <c r="B25" s="16" t="s">
        <v>66</v>
      </c>
      <c r="C25" s="16"/>
      <c r="D25" s="48"/>
      <c r="E25" s="48"/>
      <c r="F25" s="48"/>
      <c r="G25" s="48"/>
      <c r="H25" s="18">
        <f>SUM(H26:H27)</f>
        <v>73804.146999999997</v>
      </c>
      <c r="I25" s="18">
        <f t="shared" ref="I25:Y25" si="4">SUM(I26:I27)</f>
        <v>64189</v>
      </c>
      <c r="J25" s="18">
        <f t="shared" si="4"/>
        <v>43675</v>
      </c>
      <c r="K25" s="18">
        <f t="shared" si="4"/>
        <v>31675</v>
      </c>
      <c r="L25" s="18">
        <f t="shared" si="4"/>
        <v>43675</v>
      </c>
      <c r="M25" s="18">
        <f t="shared" si="4"/>
        <v>31675</v>
      </c>
      <c r="N25" s="18">
        <f t="shared" si="4"/>
        <v>20190.001999999997</v>
      </c>
      <c r="O25" s="18">
        <f t="shared" si="4"/>
        <v>17298.715</v>
      </c>
      <c r="P25" s="18">
        <f t="shared" si="4"/>
        <v>0</v>
      </c>
      <c r="Q25" s="18">
        <f t="shared" si="4"/>
        <v>17298.715</v>
      </c>
      <c r="R25" s="18">
        <f t="shared" si="4"/>
        <v>20190.001999999997</v>
      </c>
      <c r="S25" s="18">
        <f t="shared" si="4"/>
        <v>17298.715</v>
      </c>
      <c r="T25" s="18">
        <f t="shared" si="4"/>
        <v>0</v>
      </c>
      <c r="U25" s="18">
        <f t="shared" si="4"/>
        <v>17298.715</v>
      </c>
      <c r="V25" s="18">
        <f t="shared" si="4"/>
        <v>17298.715</v>
      </c>
      <c r="W25" s="18">
        <f t="shared" si="4"/>
        <v>17298.715</v>
      </c>
      <c r="X25" s="18">
        <f t="shared" si="4"/>
        <v>0</v>
      </c>
      <c r="Y25" s="18">
        <f t="shared" si="4"/>
        <v>17298.715</v>
      </c>
      <c r="Z25" s="19"/>
    </row>
    <row r="26" spans="1:29" s="37" customFormat="1" ht="94.5">
      <c r="A26" s="29">
        <v>1</v>
      </c>
      <c r="B26" s="30" t="s">
        <v>67</v>
      </c>
      <c r="C26" s="24">
        <v>7710900</v>
      </c>
      <c r="D26" s="24" t="s">
        <v>68</v>
      </c>
      <c r="E26" s="45" t="s">
        <v>56</v>
      </c>
      <c r="F26" s="116" t="s">
        <v>69</v>
      </c>
      <c r="G26" s="24" t="s">
        <v>70</v>
      </c>
      <c r="H26" s="25">
        <f>I26</f>
        <v>40840</v>
      </c>
      <c r="I26" s="25">
        <v>40840</v>
      </c>
      <c r="J26" s="34">
        <v>25559</v>
      </c>
      <c r="K26" s="25">
        <f>23559-1500</f>
        <v>22059</v>
      </c>
      <c r="L26" s="25">
        <v>25559</v>
      </c>
      <c r="M26" s="25">
        <v>22059</v>
      </c>
      <c r="N26" s="25">
        <v>5341.5720000000001</v>
      </c>
      <c r="O26" s="25">
        <v>5341.5720000000001</v>
      </c>
      <c r="P26" s="46"/>
      <c r="Q26" s="25">
        <v>5341.5720000000001</v>
      </c>
      <c r="R26" s="25">
        <v>5341.5720000000001</v>
      </c>
      <c r="S26" s="25">
        <v>5341.5720000000001</v>
      </c>
      <c r="T26" s="46"/>
      <c r="U26" s="25">
        <v>5341.5720000000001</v>
      </c>
      <c r="V26" s="25">
        <v>5341.5720000000001</v>
      </c>
      <c r="W26" s="25">
        <v>5341.5720000000001</v>
      </c>
      <c r="X26" s="46"/>
      <c r="Y26" s="25">
        <v>5341.5720000000001</v>
      </c>
      <c r="Z26" s="122"/>
      <c r="AC26" s="38">
        <v>5341.5720000000001</v>
      </c>
    </row>
    <row r="27" spans="1:29" s="37" customFormat="1" ht="94.5">
      <c r="A27" s="29">
        <v>2</v>
      </c>
      <c r="B27" s="30" t="s">
        <v>71</v>
      </c>
      <c r="C27" s="24">
        <v>7290435</v>
      </c>
      <c r="D27" s="24" t="s">
        <v>72</v>
      </c>
      <c r="E27" s="45" t="s">
        <v>27</v>
      </c>
      <c r="F27" s="116" t="s">
        <v>73</v>
      </c>
      <c r="G27" s="24" t="s">
        <v>74</v>
      </c>
      <c r="H27" s="25">
        <v>32964.146999999997</v>
      </c>
      <c r="I27" s="25">
        <v>23349</v>
      </c>
      <c r="J27" s="34">
        <v>18116</v>
      </c>
      <c r="K27" s="25">
        <v>9616</v>
      </c>
      <c r="L27" s="25">
        <v>18116</v>
      </c>
      <c r="M27" s="25">
        <v>9616</v>
      </c>
      <c r="N27" s="25">
        <v>14848.429999999997</v>
      </c>
      <c r="O27" s="25">
        <v>11957.143</v>
      </c>
      <c r="P27" s="46"/>
      <c r="Q27" s="25">
        <v>11957.143</v>
      </c>
      <c r="R27" s="25">
        <v>14848.429999999997</v>
      </c>
      <c r="S27" s="25">
        <v>11957.143</v>
      </c>
      <c r="T27" s="46"/>
      <c r="U27" s="25">
        <v>11957.143</v>
      </c>
      <c r="V27" s="25">
        <v>11957.143</v>
      </c>
      <c r="W27" s="25">
        <v>11957.143</v>
      </c>
      <c r="X27" s="46"/>
      <c r="Y27" s="25">
        <v>11957.143</v>
      </c>
      <c r="Z27" s="122"/>
      <c r="AC27" s="38">
        <v>11957.142795</v>
      </c>
    </row>
    <row r="28" spans="1:29" s="124" customFormat="1" ht="15.75">
      <c r="A28" s="110" t="s">
        <v>76</v>
      </c>
      <c r="B28" s="111" t="s">
        <v>105</v>
      </c>
      <c r="C28" s="112"/>
      <c r="D28" s="112"/>
      <c r="E28" s="113"/>
      <c r="F28" s="117"/>
      <c r="G28" s="112"/>
      <c r="H28" s="114">
        <f>H29</f>
        <v>27500</v>
      </c>
      <c r="I28" s="114">
        <f t="shared" ref="I28:Y28" si="5">I29</f>
        <v>24750</v>
      </c>
      <c r="J28" s="114">
        <f t="shared" si="5"/>
        <v>0</v>
      </c>
      <c r="K28" s="114">
        <f t="shared" si="5"/>
        <v>0</v>
      </c>
      <c r="L28" s="114">
        <f t="shared" si="5"/>
        <v>0</v>
      </c>
      <c r="M28" s="114">
        <f t="shared" si="5"/>
        <v>0</v>
      </c>
      <c r="N28" s="114">
        <f t="shared" si="5"/>
        <v>27500</v>
      </c>
      <c r="O28" s="114">
        <f t="shared" si="5"/>
        <v>24750</v>
      </c>
      <c r="P28" s="114">
        <f t="shared" si="5"/>
        <v>0</v>
      </c>
      <c r="Q28" s="114">
        <f t="shared" si="5"/>
        <v>0</v>
      </c>
      <c r="R28" s="114">
        <f t="shared" si="5"/>
        <v>27500</v>
      </c>
      <c r="S28" s="114">
        <f t="shared" si="5"/>
        <v>24750</v>
      </c>
      <c r="T28" s="114">
        <f t="shared" si="5"/>
        <v>0</v>
      </c>
      <c r="U28" s="114">
        <f t="shared" si="5"/>
        <v>0</v>
      </c>
      <c r="V28" s="114">
        <f t="shared" si="5"/>
        <v>0</v>
      </c>
      <c r="W28" s="114">
        <f t="shared" si="5"/>
        <v>0</v>
      </c>
      <c r="X28" s="114">
        <f t="shared" si="5"/>
        <v>0</v>
      </c>
      <c r="Y28" s="114">
        <f t="shared" si="5"/>
        <v>0</v>
      </c>
      <c r="Z28" s="123"/>
      <c r="AC28" s="125"/>
    </row>
    <row r="29" spans="1:29" s="52" customFormat="1" ht="56.25">
      <c r="A29" s="133" t="s">
        <v>85</v>
      </c>
      <c r="B29" s="16" t="s">
        <v>75</v>
      </c>
      <c r="C29" s="16"/>
      <c r="D29" s="48"/>
      <c r="E29" s="48"/>
      <c r="F29" s="48"/>
      <c r="G29" s="48"/>
      <c r="H29" s="95">
        <f t="shared" ref="H29:Y29" si="6">SUM(H30:H32)</f>
        <v>27500</v>
      </c>
      <c r="I29" s="95">
        <f t="shared" si="6"/>
        <v>24750</v>
      </c>
      <c r="J29" s="95">
        <f t="shared" si="6"/>
        <v>0</v>
      </c>
      <c r="K29" s="95">
        <f t="shared" si="6"/>
        <v>0</v>
      </c>
      <c r="L29" s="95">
        <f t="shared" si="6"/>
        <v>0</v>
      </c>
      <c r="M29" s="95">
        <f t="shared" si="6"/>
        <v>0</v>
      </c>
      <c r="N29" s="95">
        <f t="shared" si="6"/>
        <v>27500</v>
      </c>
      <c r="O29" s="95">
        <f t="shared" si="6"/>
        <v>24750</v>
      </c>
      <c r="P29" s="95">
        <f t="shared" si="6"/>
        <v>0</v>
      </c>
      <c r="Q29" s="95">
        <f t="shared" si="6"/>
        <v>0</v>
      </c>
      <c r="R29" s="95">
        <f t="shared" si="6"/>
        <v>27500</v>
      </c>
      <c r="S29" s="95">
        <f t="shared" si="6"/>
        <v>24750</v>
      </c>
      <c r="T29" s="95">
        <f t="shared" si="6"/>
        <v>0</v>
      </c>
      <c r="U29" s="95">
        <f t="shared" si="6"/>
        <v>0</v>
      </c>
      <c r="V29" s="95">
        <f t="shared" si="6"/>
        <v>0</v>
      </c>
      <c r="W29" s="95">
        <f t="shared" si="6"/>
        <v>0</v>
      </c>
      <c r="X29" s="95">
        <f t="shared" si="6"/>
        <v>0</v>
      </c>
      <c r="Y29" s="95">
        <f t="shared" si="6"/>
        <v>0</v>
      </c>
      <c r="Z29" s="87"/>
    </row>
    <row r="30" spans="1:29" s="141" customFormat="1" ht="93.75">
      <c r="A30" s="134">
        <v>1</v>
      </c>
      <c r="B30" s="135" t="s">
        <v>119</v>
      </c>
      <c r="C30" s="136"/>
      <c r="D30" s="137" t="s">
        <v>94</v>
      </c>
      <c r="E30" s="137" t="s">
        <v>82</v>
      </c>
      <c r="F30" s="137">
        <v>2022</v>
      </c>
      <c r="G30" s="137"/>
      <c r="H30" s="138">
        <v>13500</v>
      </c>
      <c r="I30" s="138">
        <f>+H30*0.9</f>
        <v>12150</v>
      </c>
      <c r="J30" s="139"/>
      <c r="K30" s="139"/>
      <c r="L30" s="139"/>
      <c r="M30" s="139"/>
      <c r="N30" s="138">
        <v>13500</v>
      </c>
      <c r="O30" s="138">
        <v>12150</v>
      </c>
      <c r="P30" s="140"/>
      <c r="Q30" s="138"/>
      <c r="R30" s="138">
        <v>13500</v>
      </c>
      <c r="S30" s="138">
        <v>12150</v>
      </c>
      <c r="T30" s="139"/>
      <c r="U30" s="138"/>
      <c r="V30" s="138"/>
      <c r="W30" s="138"/>
      <c r="X30" s="135"/>
      <c r="Y30" s="135"/>
      <c r="Z30" s="135"/>
    </row>
    <row r="31" spans="1:29" s="52" customFormat="1" ht="56.25">
      <c r="A31" s="75">
        <v>2</v>
      </c>
      <c r="B31" s="57" t="s">
        <v>118</v>
      </c>
      <c r="C31" s="16"/>
      <c r="D31" s="48" t="s">
        <v>97</v>
      </c>
      <c r="E31" s="48" t="s">
        <v>82</v>
      </c>
      <c r="F31" s="48">
        <v>2022</v>
      </c>
      <c r="G31" s="48"/>
      <c r="H31" s="87">
        <v>7000</v>
      </c>
      <c r="I31" s="87">
        <v>6300</v>
      </c>
      <c r="J31" s="95"/>
      <c r="K31" s="95"/>
      <c r="L31" s="95"/>
      <c r="M31" s="95"/>
      <c r="N31" s="87">
        <v>7000</v>
      </c>
      <c r="O31" s="87">
        <v>6300</v>
      </c>
      <c r="P31" s="95"/>
      <c r="Q31" s="95"/>
      <c r="R31" s="87">
        <v>7000</v>
      </c>
      <c r="S31" s="87">
        <v>6300</v>
      </c>
      <c r="T31" s="95"/>
      <c r="U31" s="95"/>
      <c r="V31" s="95"/>
      <c r="W31" s="87"/>
      <c r="X31" s="87"/>
      <c r="Y31" s="87"/>
      <c r="Z31" s="87"/>
    </row>
    <row r="32" spans="1:29" s="52" customFormat="1" ht="56.25">
      <c r="A32" s="75">
        <v>3</v>
      </c>
      <c r="B32" s="57" t="s">
        <v>93</v>
      </c>
      <c r="C32" s="16"/>
      <c r="D32" s="48" t="s">
        <v>96</v>
      </c>
      <c r="E32" s="48" t="s">
        <v>82</v>
      </c>
      <c r="F32" s="48">
        <v>2022</v>
      </c>
      <c r="G32" s="48"/>
      <c r="H32" s="87">
        <v>7000</v>
      </c>
      <c r="I32" s="87">
        <v>6300</v>
      </c>
      <c r="J32" s="95"/>
      <c r="K32" s="95"/>
      <c r="L32" s="95"/>
      <c r="M32" s="95"/>
      <c r="N32" s="87">
        <v>7000</v>
      </c>
      <c r="O32" s="87">
        <v>6300</v>
      </c>
      <c r="P32" s="95"/>
      <c r="Q32" s="95"/>
      <c r="R32" s="87">
        <v>7000</v>
      </c>
      <c r="S32" s="87">
        <v>6300</v>
      </c>
      <c r="T32" s="95"/>
      <c r="U32" s="95"/>
      <c r="V32" s="95"/>
      <c r="W32" s="87"/>
      <c r="X32" s="87"/>
      <c r="Y32" s="87"/>
      <c r="Z32" s="87"/>
    </row>
    <row r="33" spans="1:29" s="124" customFormat="1" ht="15.75">
      <c r="A33" s="110" t="s">
        <v>77</v>
      </c>
      <c r="B33" s="111" t="s">
        <v>106</v>
      </c>
      <c r="C33" s="112"/>
      <c r="D33" s="112"/>
      <c r="E33" s="113"/>
      <c r="F33" s="117"/>
      <c r="G33" s="112"/>
      <c r="H33" s="114">
        <f>H34</f>
        <v>30000</v>
      </c>
      <c r="I33" s="114">
        <f t="shared" ref="I33:Y33" si="7">I34</f>
        <v>27000</v>
      </c>
      <c r="J33" s="114">
        <f t="shared" si="7"/>
        <v>0</v>
      </c>
      <c r="K33" s="114">
        <f t="shared" si="7"/>
        <v>0</v>
      </c>
      <c r="L33" s="114">
        <f t="shared" si="7"/>
        <v>0</v>
      </c>
      <c r="M33" s="114">
        <f t="shared" si="7"/>
        <v>0</v>
      </c>
      <c r="N33" s="114">
        <f t="shared" si="7"/>
        <v>30500</v>
      </c>
      <c r="O33" s="114">
        <f t="shared" si="7"/>
        <v>27000</v>
      </c>
      <c r="P33" s="114">
        <f t="shared" si="7"/>
        <v>0</v>
      </c>
      <c r="Q33" s="114">
        <f t="shared" si="7"/>
        <v>0</v>
      </c>
      <c r="R33" s="114">
        <f t="shared" si="7"/>
        <v>30500</v>
      </c>
      <c r="S33" s="114">
        <f t="shared" si="7"/>
        <v>27000</v>
      </c>
      <c r="T33" s="114">
        <f t="shared" si="7"/>
        <v>0</v>
      </c>
      <c r="U33" s="114">
        <f t="shared" si="7"/>
        <v>0</v>
      </c>
      <c r="V33" s="114">
        <f t="shared" si="7"/>
        <v>0</v>
      </c>
      <c r="W33" s="114">
        <f t="shared" si="7"/>
        <v>0</v>
      </c>
      <c r="X33" s="114">
        <f t="shared" si="7"/>
        <v>0</v>
      </c>
      <c r="Y33" s="114">
        <f t="shared" si="7"/>
        <v>0</v>
      </c>
      <c r="Z33" s="123"/>
      <c r="AC33" s="125"/>
    </row>
    <row r="34" spans="1:29" s="52" customFormat="1" ht="56.25">
      <c r="A34" s="133" t="s">
        <v>85</v>
      </c>
      <c r="B34" s="16" t="s">
        <v>75</v>
      </c>
      <c r="C34" s="16"/>
      <c r="D34" s="48"/>
      <c r="E34" s="48"/>
      <c r="F34" s="48"/>
      <c r="G34" s="48"/>
      <c r="H34" s="95">
        <f>SUM(H35:H38)</f>
        <v>30000</v>
      </c>
      <c r="I34" s="95">
        <f t="shared" ref="I34:Z34" si="8">SUM(I35:I38)</f>
        <v>27000</v>
      </c>
      <c r="J34" s="95">
        <f t="shared" si="8"/>
        <v>0</v>
      </c>
      <c r="K34" s="95">
        <f t="shared" si="8"/>
        <v>0</v>
      </c>
      <c r="L34" s="95">
        <f t="shared" si="8"/>
        <v>0</v>
      </c>
      <c r="M34" s="95">
        <f t="shared" si="8"/>
        <v>0</v>
      </c>
      <c r="N34" s="95">
        <f t="shared" si="8"/>
        <v>30500</v>
      </c>
      <c r="O34" s="95">
        <f t="shared" si="8"/>
        <v>27000</v>
      </c>
      <c r="P34" s="95">
        <f t="shared" si="8"/>
        <v>0</v>
      </c>
      <c r="Q34" s="95">
        <f t="shared" si="8"/>
        <v>0</v>
      </c>
      <c r="R34" s="95">
        <f t="shared" si="8"/>
        <v>30500</v>
      </c>
      <c r="S34" s="95">
        <f t="shared" si="8"/>
        <v>27000</v>
      </c>
      <c r="T34" s="95">
        <f t="shared" si="8"/>
        <v>0</v>
      </c>
      <c r="U34" s="95">
        <f t="shared" si="8"/>
        <v>0</v>
      </c>
      <c r="V34" s="95">
        <f t="shared" si="8"/>
        <v>0</v>
      </c>
      <c r="W34" s="95">
        <f t="shared" si="8"/>
        <v>0</v>
      </c>
      <c r="X34" s="95">
        <f t="shared" si="8"/>
        <v>0</v>
      </c>
      <c r="Y34" s="95">
        <f t="shared" si="8"/>
        <v>0</v>
      </c>
      <c r="Z34" s="95">
        <f t="shared" si="8"/>
        <v>0</v>
      </c>
    </row>
    <row r="35" spans="1:29" s="52" customFormat="1" ht="56.25">
      <c r="A35" s="75">
        <v>1</v>
      </c>
      <c r="B35" s="57" t="s">
        <v>111</v>
      </c>
      <c r="C35" s="16"/>
      <c r="D35" s="48" t="s">
        <v>95</v>
      </c>
      <c r="E35" s="48" t="s">
        <v>82</v>
      </c>
      <c r="F35" s="48">
        <v>2023</v>
      </c>
      <c r="G35" s="48"/>
      <c r="H35" s="87">
        <v>9000</v>
      </c>
      <c r="I35" s="87">
        <v>8100</v>
      </c>
      <c r="J35" s="95"/>
      <c r="K35" s="95"/>
      <c r="L35" s="95"/>
      <c r="M35" s="95"/>
      <c r="N35" s="87">
        <v>9000</v>
      </c>
      <c r="O35" s="87">
        <v>8100</v>
      </c>
      <c r="P35" s="95"/>
      <c r="Q35" s="95"/>
      <c r="R35" s="87">
        <v>9000</v>
      </c>
      <c r="S35" s="87">
        <v>8100</v>
      </c>
      <c r="T35" s="95"/>
      <c r="U35" s="95"/>
      <c r="V35" s="95"/>
      <c r="W35" s="87"/>
      <c r="X35" s="87"/>
      <c r="Y35" s="87"/>
      <c r="Z35" s="87"/>
    </row>
    <row r="36" spans="1:29" s="52" customFormat="1" ht="75">
      <c r="A36" s="75">
        <v>2</v>
      </c>
      <c r="B36" s="57" t="s">
        <v>91</v>
      </c>
      <c r="C36" s="16"/>
      <c r="D36" s="48" t="s">
        <v>94</v>
      </c>
      <c r="E36" s="48" t="s">
        <v>82</v>
      </c>
      <c r="F36" s="48">
        <v>2023</v>
      </c>
      <c r="G36" s="48"/>
      <c r="H36" s="87">
        <v>10000</v>
      </c>
      <c r="I36" s="87">
        <v>9000</v>
      </c>
      <c r="J36" s="95"/>
      <c r="K36" s="95"/>
      <c r="L36" s="95"/>
      <c r="M36" s="95"/>
      <c r="N36" s="87">
        <v>10500</v>
      </c>
      <c r="O36" s="87">
        <v>9000</v>
      </c>
      <c r="P36" s="95"/>
      <c r="Q36" s="95"/>
      <c r="R36" s="87">
        <v>10500</v>
      </c>
      <c r="S36" s="87">
        <v>9000</v>
      </c>
      <c r="T36" s="95"/>
      <c r="U36" s="95"/>
      <c r="V36" s="95"/>
      <c r="W36" s="87"/>
      <c r="X36" s="87"/>
      <c r="Y36" s="87"/>
      <c r="Z36" s="87"/>
    </row>
    <row r="37" spans="1:29" s="52" customFormat="1" ht="37.5">
      <c r="A37" s="75">
        <v>3</v>
      </c>
      <c r="B37" s="57" t="s">
        <v>90</v>
      </c>
      <c r="C37" s="16"/>
      <c r="D37" s="48" t="s">
        <v>49</v>
      </c>
      <c r="E37" s="48" t="s">
        <v>82</v>
      </c>
      <c r="F37" s="48">
        <v>2023</v>
      </c>
      <c r="G37" s="48"/>
      <c r="H37" s="87">
        <v>6000</v>
      </c>
      <c r="I37" s="87">
        <v>5400</v>
      </c>
      <c r="J37" s="95"/>
      <c r="K37" s="95"/>
      <c r="L37" s="95"/>
      <c r="M37" s="95"/>
      <c r="N37" s="87">
        <v>6000</v>
      </c>
      <c r="O37" s="87">
        <v>5400</v>
      </c>
      <c r="P37" s="95"/>
      <c r="Q37" s="95"/>
      <c r="R37" s="87">
        <v>6000</v>
      </c>
      <c r="S37" s="87">
        <v>5400</v>
      </c>
      <c r="T37" s="95"/>
      <c r="U37" s="95"/>
      <c r="V37" s="95"/>
      <c r="W37" s="87"/>
      <c r="X37" s="87"/>
      <c r="Y37" s="87"/>
      <c r="Z37" s="87"/>
    </row>
    <row r="38" spans="1:29" s="141" customFormat="1" ht="75">
      <c r="A38" s="134">
        <v>8</v>
      </c>
      <c r="B38" s="135" t="s">
        <v>113</v>
      </c>
      <c r="C38" s="136"/>
      <c r="D38" s="137" t="s">
        <v>60</v>
      </c>
      <c r="E38" s="137" t="s">
        <v>82</v>
      </c>
      <c r="F38" s="137">
        <v>2024</v>
      </c>
      <c r="G38" s="137"/>
      <c r="H38" s="138">
        <v>5000</v>
      </c>
      <c r="I38" s="138">
        <f>H38*0.9</f>
        <v>4500</v>
      </c>
      <c r="J38" s="139"/>
      <c r="K38" s="139"/>
      <c r="L38" s="139"/>
      <c r="M38" s="139"/>
      <c r="N38" s="138">
        <v>5000</v>
      </c>
      <c r="O38" s="138">
        <f>N38*0.9</f>
        <v>4500</v>
      </c>
      <c r="P38" s="140"/>
      <c r="Q38" s="138"/>
      <c r="R38" s="138">
        <v>5000</v>
      </c>
      <c r="S38" s="138">
        <f>R38*0.9</f>
        <v>4500</v>
      </c>
      <c r="T38" s="139"/>
      <c r="U38" s="138"/>
      <c r="V38" s="138"/>
      <c r="W38" s="138"/>
      <c r="X38" s="135"/>
      <c r="Y38" s="135"/>
      <c r="Z38" s="135"/>
    </row>
    <row r="39" spans="1:29" s="124" customFormat="1" ht="15.75">
      <c r="A39" s="110" t="s">
        <v>99</v>
      </c>
      <c r="B39" s="111" t="s">
        <v>107</v>
      </c>
      <c r="C39" s="112"/>
      <c r="D39" s="112"/>
      <c r="E39" s="113"/>
      <c r="F39" s="117"/>
      <c r="G39" s="112"/>
      <c r="H39" s="114">
        <f>H40</f>
        <v>23000</v>
      </c>
      <c r="I39" s="114">
        <f t="shared" ref="I39" si="9">I40</f>
        <v>20700</v>
      </c>
      <c r="J39" s="114">
        <f t="shared" ref="J39" si="10">J40</f>
        <v>0</v>
      </c>
      <c r="K39" s="114">
        <f t="shared" ref="K39" si="11">K40</f>
        <v>0</v>
      </c>
      <c r="L39" s="114">
        <f t="shared" ref="L39" si="12">L40</f>
        <v>0</v>
      </c>
      <c r="M39" s="114">
        <f t="shared" ref="M39" si="13">M40</f>
        <v>0</v>
      </c>
      <c r="N39" s="114">
        <f t="shared" ref="N39" si="14">N40</f>
        <v>23000</v>
      </c>
      <c r="O39" s="114">
        <f t="shared" ref="O39" si="15">O40</f>
        <v>20700</v>
      </c>
      <c r="P39" s="114">
        <f t="shared" ref="P39" si="16">P40</f>
        <v>0</v>
      </c>
      <c r="Q39" s="114">
        <f t="shared" ref="Q39" si="17">Q40</f>
        <v>0</v>
      </c>
      <c r="R39" s="114">
        <f t="shared" ref="R39" si="18">R40</f>
        <v>23000</v>
      </c>
      <c r="S39" s="114">
        <f t="shared" ref="S39" si="19">S40</f>
        <v>20700</v>
      </c>
      <c r="T39" s="114">
        <f t="shared" ref="T39" si="20">T40</f>
        <v>0</v>
      </c>
      <c r="U39" s="114">
        <f t="shared" ref="U39" si="21">U40</f>
        <v>0</v>
      </c>
      <c r="V39" s="114">
        <f t="shared" ref="V39" si="22">V40</f>
        <v>0</v>
      </c>
      <c r="W39" s="114">
        <f t="shared" ref="W39" si="23">W40</f>
        <v>0</v>
      </c>
      <c r="X39" s="114">
        <f t="shared" ref="X39" si="24">X40</f>
        <v>0</v>
      </c>
      <c r="Y39" s="114">
        <f t="shared" ref="Y39" si="25">Y40</f>
        <v>0</v>
      </c>
      <c r="Z39" s="123"/>
      <c r="AC39" s="125"/>
    </row>
    <row r="40" spans="1:29" s="52" customFormat="1" ht="56.25">
      <c r="A40" s="133" t="s">
        <v>85</v>
      </c>
      <c r="B40" s="16" t="s">
        <v>75</v>
      </c>
      <c r="C40" s="16"/>
      <c r="D40" s="48"/>
      <c r="E40" s="48"/>
      <c r="F40" s="48"/>
      <c r="G40" s="48"/>
      <c r="H40" s="95">
        <f t="shared" ref="H40:Y40" si="26">SUM(H41:H42)</f>
        <v>23000</v>
      </c>
      <c r="I40" s="95">
        <f t="shared" si="26"/>
        <v>20700</v>
      </c>
      <c r="J40" s="95">
        <f t="shared" si="26"/>
        <v>0</v>
      </c>
      <c r="K40" s="95">
        <f t="shared" si="26"/>
        <v>0</v>
      </c>
      <c r="L40" s="95">
        <f t="shared" si="26"/>
        <v>0</v>
      </c>
      <c r="M40" s="95">
        <f t="shared" si="26"/>
        <v>0</v>
      </c>
      <c r="N40" s="95">
        <f t="shared" si="26"/>
        <v>23000</v>
      </c>
      <c r="O40" s="95">
        <f t="shared" si="26"/>
        <v>20700</v>
      </c>
      <c r="P40" s="95">
        <f t="shared" si="26"/>
        <v>0</v>
      </c>
      <c r="Q40" s="95">
        <f t="shared" si="26"/>
        <v>0</v>
      </c>
      <c r="R40" s="95">
        <f t="shared" si="26"/>
        <v>23000</v>
      </c>
      <c r="S40" s="95">
        <f t="shared" si="26"/>
        <v>20700</v>
      </c>
      <c r="T40" s="95">
        <f t="shared" si="26"/>
        <v>0</v>
      </c>
      <c r="U40" s="95">
        <f t="shared" si="26"/>
        <v>0</v>
      </c>
      <c r="V40" s="95">
        <f t="shared" si="26"/>
        <v>0</v>
      </c>
      <c r="W40" s="95">
        <f t="shared" si="26"/>
        <v>0</v>
      </c>
      <c r="X40" s="95">
        <f t="shared" si="26"/>
        <v>0</v>
      </c>
      <c r="Y40" s="95">
        <f t="shared" si="26"/>
        <v>0</v>
      </c>
      <c r="Z40" s="87"/>
    </row>
    <row r="41" spans="1:29" s="52" customFormat="1" ht="56.25">
      <c r="A41" s="75">
        <v>1</v>
      </c>
      <c r="B41" s="57" t="s">
        <v>92</v>
      </c>
      <c r="C41" s="16"/>
      <c r="D41" s="48" t="s">
        <v>72</v>
      </c>
      <c r="E41" s="48" t="s">
        <v>82</v>
      </c>
      <c r="F41" s="48">
        <v>2024</v>
      </c>
      <c r="G41" s="48"/>
      <c r="H41" s="87">
        <v>10500</v>
      </c>
      <c r="I41" s="87">
        <v>9450</v>
      </c>
      <c r="J41" s="95"/>
      <c r="K41" s="95"/>
      <c r="L41" s="95"/>
      <c r="M41" s="95"/>
      <c r="N41" s="87">
        <v>10500</v>
      </c>
      <c r="O41" s="87">
        <v>9450</v>
      </c>
      <c r="P41" s="95"/>
      <c r="Q41" s="95"/>
      <c r="R41" s="87">
        <v>10500</v>
      </c>
      <c r="S41" s="87">
        <v>9450</v>
      </c>
      <c r="T41" s="95"/>
      <c r="U41" s="95"/>
      <c r="V41" s="95"/>
      <c r="W41" s="87"/>
      <c r="X41" s="87"/>
      <c r="Y41" s="87"/>
      <c r="Z41" s="87"/>
    </row>
    <row r="42" spans="1:29" s="52" customFormat="1" ht="93.75">
      <c r="A42" s="133" t="s">
        <v>114</v>
      </c>
      <c r="B42" s="58" t="s">
        <v>83</v>
      </c>
      <c r="C42" s="16"/>
      <c r="D42" s="48" t="s">
        <v>81</v>
      </c>
      <c r="E42" s="48" t="s">
        <v>82</v>
      </c>
      <c r="F42" s="48">
        <v>2024</v>
      </c>
      <c r="G42" s="48"/>
      <c r="H42" s="87">
        <v>12500</v>
      </c>
      <c r="I42" s="87">
        <v>11250</v>
      </c>
      <c r="J42" s="95"/>
      <c r="K42" s="95"/>
      <c r="L42" s="95"/>
      <c r="M42" s="95"/>
      <c r="N42" s="87">
        <v>12500</v>
      </c>
      <c r="O42" s="87">
        <v>11250</v>
      </c>
      <c r="P42" s="95"/>
      <c r="Q42" s="95"/>
      <c r="R42" s="87">
        <v>12500</v>
      </c>
      <c r="S42" s="87">
        <v>11250</v>
      </c>
      <c r="T42" s="95"/>
      <c r="U42" s="95"/>
      <c r="V42" s="95"/>
      <c r="W42" s="87"/>
      <c r="X42" s="87"/>
      <c r="Y42" s="87"/>
      <c r="Z42" s="87"/>
    </row>
    <row r="43" spans="1:29" s="124" customFormat="1" ht="15.75">
      <c r="A43" s="110" t="s">
        <v>109</v>
      </c>
      <c r="B43" s="111" t="s">
        <v>108</v>
      </c>
      <c r="C43" s="112"/>
      <c r="D43" s="112"/>
      <c r="E43" s="113"/>
      <c r="F43" s="117"/>
      <c r="G43" s="112"/>
      <c r="H43" s="114">
        <f>H44</f>
        <v>20500</v>
      </c>
      <c r="I43" s="114">
        <f t="shared" ref="I43" si="27">I44</f>
        <v>18823</v>
      </c>
      <c r="J43" s="114">
        <f t="shared" ref="J43" si="28">J44</f>
        <v>0</v>
      </c>
      <c r="K43" s="114">
        <f t="shared" ref="K43" si="29">K44</f>
        <v>0</v>
      </c>
      <c r="L43" s="114">
        <f t="shared" ref="L43" si="30">L44</f>
        <v>0</v>
      </c>
      <c r="M43" s="114">
        <f t="shared" ref="M43" si="31">M44</f>
        <v>0</v>
      </c>
      <c r="N43" s="114">
        <f t="shared" ref="N43" si="32">N44</f>
        <v>20500</v>
      </c>
      <c r="O43" s="114">
        <f t="shared" ref="O43" si="33">O44</f>
        <v>18823</v>
      </c>
      <c r="P43" s="114">
        <f t="shared" ref="P43" si="34">P44</f>
        <v>0</v>
      </c>
      <c r="Q43" s="114">
        <f t="shared" ref="Q43" si="35">Q44</f>
        <v>0</v>
      </c>
      <c r="R43" s="114">
        <f t="shared" ref="R43" si="36">R44</f>
        <v>20500</v>
      </c>
      <c r="S43" s="114">
        <f t="shared" ref="S43" si="37">S44</f>
        <v>18823</v>
      </c>
      <c r="T43" s="114">
        <f t="shared" ref="T43" si="38">T44</f>
        <v>0</v>
      </c>
      <c r="U43" s="114">
        <f t="shared" ref="U43" si="39">U44</f>
        <v>0</v>
      </c>
      <c r="V43" s="114">
        <f t="shared" ref="V43" si="40">V44</f>
        <v>0</v>
      </c>
      <c r="W43" s="114">
        <f t="shared" ref="W43" si="41">W44</f>
        <v>0</v>
      </c>
      <c r="X43" s="114">
        <f t="shared" ref="X43" si="42">X44</f>
        <v>0</v>
      </c>
      <c r="Y43" s="114">
        <f t="shared" ref="Y43" si="43">Y44</f>
        <v>0</v>
      </c>
      <c r="Z43" s="123"/>
      <c r="AC43" s="125"/>
    </row>
    <row r="44" spans="1:29" s="52" customFormat="1" ht="56.25">
      <c r="A44" s="133" t="s">
        <v>85</v>
      </c>
      <c r="B44" s="16" t="s">
        <v>75</v>
      </c>
      <c r="C44" s="16"/>
      <c r="D44" s="48"/>
      <c r="E44" s="48"/>
      <c r="F44" s="48"/>
      <c r="G44" s="48"/>
      <c r="H44" s="95">
        <f t="shared" ref="H44:Y44" si="44">SUM(H45:H45)</f>
        <v>20500</v>
      </c>
      <c r="I44" s="95">
        <f t="shared" si="44"/>
        <v>18823</v>
      </c>
      <c r="J44" s="95">
        <f t="shared" si="44"/>
        <v>0</v>
      </c>
      <c r="K44" s="95">
        <f t="shared" si="44"/>
        <v>0</v>
      </c>
      <c r="L44" s="95">
        <f t="shared" si="44"/>
        <v>0</v>
      </c>
      <c r="M44" s="95">
        <f t="shared" si="44"/>
        <v>0</v>
      </c>
      <c r="N44" s="95">
        <f t="shared" si="44"/>
        <v>20500</v>
      </c>
      <c r="O44" s="95">
        <f t="shared" si="44"/>
        <v>18823</v>
      </c>
      <c r="P44" s="95">
        <f t="shared" si="44"/>
        <v>0</v>
      </c>
      <c r="Q44" s="95">
        <f t="shared" si="44"/>
        <v>0</v>
      </c>
      <c r="R44" s="95">
        <f t="shared" si="44"/>
        <v>20500</v>
      </c>
      <c r="S44" s="95">
        <f t="shared" si="44"/>
        <v>18823</v>
      </c>
      <c r="T44" s="95">
        <f t="shared" si="44"/>
        <v>0</v>
      </c>
      <c r="U44" s="95">
        <f t="shared" si="44"/>
        <v>0</v>
      </c>
      <c r="V44" s="95">
        <f t="shared" si="44"/>
        <v>0</v>
      </c>
      <c r="W44" s="95">
        <f t="shared" si="44"/>
        <v>0</v>
      </c>
      <c r="X44" s="95">
        <f t="shared" si="44"/>
        <v>0</v>
      </c>
      <c r="Y44" s="95">
        <f t="shared" si="44"/>
        <v>0</v>
      </c>
      <c r="Z44" s="87"/>
    </row>
    <row r="45" spans="1:29" s="141" customFormat="1" ht="168.75">
      <c r="A45" s="142" t="s">
        <v>87</v>
      </c>
      <c r="B45" s="59" t="s">
        <v>78</v>
      </c>
      <c r="C45" s="136"/>
      <c r="D45" s="137" t="s">
        <v>84</v>
      </c>
      <c r="E45" s="137" t="s">
        <v>82</v>
      </c>
      <c r="F45" s="137">
        <v>2025</v>
      </c>
      <c r="G45" s="137"/>
      <c r="H45" s="138">
        <v>20500</v>
      </c>
      <c r="I45" s="138">
        <f>19800-1350+373</f>
        <v>18823</v>
      </c>
      <c r="J45" s="139"/>
      <c r="K45" s="139"/>
      <c r="L45" s="139"/>
      <c r="M45" s="139"/>
      <c r="N45" s="138">
        <v>20500</v>
      </c>
      <c r="O45" s="138">
        <f>19800-1350+373</f>
        <v>18823</v>
      </c>
      <c r="P45" s="140"/>
      <c r="Q45" s="138"/>
      <c r="R45" s="138">
        <v>20500</v>
      </c>
      <c r="S45" s="138">
        <f>19800-1350+373</f>
        <v>18823</v>
      </c>
      <c r="T45" s="139"/>
      <c r="U45" s="138"/>
      <c r="V45" s="138"/>
      <c r="W45" s="138"/>
      <c r="X45" s="135"/>
      <c r="Y45" s="135"/>
      <c r="Z45" s="135"/>
    </row>
    <row r="46" spans="1:29">
      <c r="A46" s="49"/>
      <c r="B46" s="8"/>
      <c r="C46" s="8"/>
      <c r="D46" s="8"/>
      <c r="E46" s="8"/>
      <c r="F46" s="118"/>
      <c r="G46" s="8"/>
      <c r="H46" s="8"/>
      <c r="I46" s="8"/>
      <c r="J46" s="8"/>
      <c r="K46" s="8"/>
      <c r="L46" s="8"/>
      <c r="M46" s="8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</row>
    <row r="47" spans="1:29">
      <c r="A47" s="49"/>
      <c r="B47" s="8"/>
      <c r="C47" s="8"/>
      <c r="D47" s="8"/>
      <c r="E47" s="8"/>
      <c r="F47" s="118"/>
      <c r="G47" s="8"/>
      <c r="H47" s="8"/>
      <c r="I47" s="8">
        <f>I45/H45*100</f>
        <v>91.819512195121959</v>
      </c>
      <c r="J47" s="8"/>
      <c r="K47" s="8"/>
      <c r="L47" s="8"/>
      <c r="M47" s="8"/>
      <c r="N47" s="50"/>
      <c r="O47" s="50"/>
      <c r="P47" s="50"/>
      <c r="Q47" s="50"/>
      <c r="R47" s="50"/>
      <c r="S47" s="50"/>
      <c r="T47" s="50"/>
      <c r="U47" s="143"/>
      <c r="V47" s="143"/>
      <c r="W47" s="143"/>
      <c r="X47" s="143"/>
      <c r="Y47" s="143"/>
      <c r="Z47" s="143"/>
    </row>
    <row r="48" spans="1:29">
      <c r="A48" s="49"/>
      <c r="B48" s="8"/>
      <c r="C48" s="8"/>
      <c r="D48" s="8"/>
      <c r="E48" s="8"/>
      <c r="F48" s="118"/>
      <c r="G48" s="8"/>
      <c r="H48" s="8"/>
      <c r="I48" s="8"/>
      <c r="J48" s="8"/>
      <c r="K48" s="8"/>
      <c r="L48" s="8"/>
      <c r="M48" s="8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</row>
    <row r="49" spans="1:26">
      <c r="A49" s="49"/>
      <c r="B49" s="8"/>
      <c r="C49" s="8"/>
      <c r="D49" s="8"/>
      <c r="E49" s="8"/>
      <c r="F49" s="118"/>
      <c r="G49" s="8"/>
      <c r="H49" s="8"/>
      <c r="I49" s="8"/>
      <c r="J49" s="8"/>
      <c r="K49" s="8"/>
      <c r="L49" s="8"/>
      <c r="M49" s="8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</row>
    <row r="50" spans="1:26">
      <c r="A50" s="49"/>
      <c r="B50" s="8"/>
      <c r="C50" s="8"/>
      <c r="D50" s="8"/>
      <c r="E50" s="8"/>
      <c r="F50" s="118"/>
      <c r="G50" s="8"/>
      <c r="H50" s="8"/>
      <c r="I50" s="8"/>
      <c r="J50" s="8"/>
      <c r="K50" s="8"/>
      <c r="L50" s="8"/>
      <c r="M50" s="8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</row>
    <row r="51" spans="1:26">
      <c r="A51" s="49"/>
      <c r="B51" s="8"/>
      <c r="C51" s="8"/>
      <c r="D51" s="8"/>
      <c r="E51" s="8"/>
      <c r="F51" s="118"/>
      <c r="G51" s="8"/>
      <c r="H51" s="8"/>
      <c r="I51" s="8"/>
      <c r="J51" s="8"/>
      <c r="K51" s="8"/>
      <c r="L51" s="8"/>
      <c r="M51" s="8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</row>
    <row r="52" spans="1:26">
      <c r="A52" s="49"/>
      <c r="B52" s="8"/>
      <c r="C52" s="8"/>
      <c r="D52" s="8"/>
      <c r="E52" s="8"/>
      <c r="F52" s="118"/>
      <c r="G52" s="8"/>
      <c r="H52" s="8"/>
      <c r="I52" s="8"/>
      <c r="J52" s="8"/>
      <c r="K52" s="8"/>
      <c r="L52" s="8"/>
      <c r="M52" s="8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</row>
    <row r="53" spans="1:26">
      <c r="A53" s="49"/>
      <c r="B53" s="8"/>
      <c r="C53" s="8"/>
      <c r="D53" s="8"/>
      <c r="E53" s="8"/>
      <c r="F53" s="118"/>
      <c r="G53" s="8"/>
      <c r="H53" s="8"/>
      <c r="I53" s="8"/>
      <c r="J53" s="8"/>
      <c r="K53" s="8"/>
      <c r="L53" s="8"/>
      <c r="M53" s="8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</row>
    <row r="54" spans="1:26">
      <c r="A54" s="49"/>
      <c r="B54" s="8"/>
      <c r="C54" s="8"/>
      <c r="D54" s="8"/>
      <c r="E54" s="8"/>
      <c r="F54" s="118"/>
      <c r="G54" s="8"/>
      <c r="H54" s="8"/>
      <c r="I54" s="8"/>
      <c r="J54" s="8"/>
      <c r="K54" s="8"/>
      <c r="L54" s="8"/>
      <c r="M54" s="8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</row>
    <row r="55" spans="1:26">
      <c r="A55" s="49"/>
      <c r="B55" s="8"/>
      <c r="C55" s="8"/>
      <c r="D55" s="8"/>
      <c r="E55" s="8"/>
      <c r="F55" s="118"/>
      <c r="G55" s="8"/>
      <c r="H55" s="8"/>
      <c r="I55" s="8"/>
      <c r="J55" s="8"/>
      <c r="K55" s="8"/>
      <c r="L55" s="8"/>
      <c r="M55" s="8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</row>
    <row r="56" spans="1:26">
      <c r="A56" s="49"/>
      <c r="B56" s="8"/>
      <c r="C56" s="8"/>
      <c r="D56" s="8"/>
      <c r="E56" s="8"/>
      <c r="F56" s="118"/>
      <c r="G56" s="8"/>
      <c r="H56" s="8"/>
      <c r="I56" s="8"/>
      <c r="J56" s="8"/>
      <c r="K56" s="8"/>
      <c r="L56" s="8"/>
      <c r="M56" s="8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</row>
    <row r="57" spans="1:26">
      <c r="A57" s="49"/>
      <c r="B57" s="8"/>
      <c r="C57" s="8"/>
      <c r="D57" s="8"/>
      <c r="E57" s="8"/>
      <c r="F57" s="118"/>
      <c r="G57" s="8"/>
      <c r="H57" s="8"/>
      <c r="I57" s="8"/>
      <c r="J57" s="8"/>
      <c r="K57" s="8"/>
      <c r="L57" s="8"/>
      <c r="M57" s="8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</row>
    <row r="58" spans="1:26">
      <c r="A58" s="49"/>
      <c r="B58" s="8"/>
      <c r="C58" s="8"/>
      <c r="D58" s="8"/>
      <c r="E58" s="8"/>
      <c r="F58" s="118"/>
      <c r="G58" s="8"/>
      <c r="H58" s="8"/>
      <c r="I58" s="8"/>
      <c r="J58" s="8"/>
      <c r="K58" s="8"/>
      <c r="L58" s="8"/>
      <c r="M58" s="8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</row>
    <row r="59" spans="1:26">
      <c r="A59" s="49"/>
      <c r="B59" s="8"/>
      <c r="C59" s="8"/>
      <c r="D59" s="8"/>
      <c r="E59" s="8"/>
      <c r="F59" s="118"/>
      <c r="G59" s="8"/>
      <c r="H59" s="8"/>
      <c r="I59" s="8"/>
      <c r="J59" s="8"/>
      <c r="K59" s="8"/>
      <c r="L59" s="8"/>
      <c r="M59" s="8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</row>
    <row r="60" spans="1:26">
      <c r="A60" s="49"/>
      <c r="B60" s="8"/>
      <c r="C60" s="8"/>
      <c r="D60" s="8"/>
      <c r="E60" s="8"/>
      <c r="F60" s="118"/>
      <c r="G60" s="8"/>
      <c r="H60" s="8"/>
      <c r="I60" s="8"/>
      <c r="J60" s="8"/>
      <c r="K60" s="8"/>
      <c r="L60" s="8"/>
      <c r="M60" s="8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</row>
    <row r="61" spans="1:26">
      <c r="A61" s="49"/>
      <c r="B61" s="8"/>
      <c r="C61" s="8"/>
      <c r="D61" s="8"/>
      <c r="E61" s="8"/>
      <c r="F61" s="118"/>
      <c r="G61" s="8"/>
      <c r="H61" s="8"/>
      <c r="I61" s="8"/>
      <c r="J61" s="8"/>
      <c r="K61" s="8"/>
      <c r="L61" s="8"/>
      <c r="M61" s="8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</row>
    <row r="62" spans="1:26">
      <c r="A62" s="49"/>
      <c r="B62" s="8"/>
      <c r="C62" s="8"/>
      <c r="D62" s="8"/>
      <c r="E62" s="8"/>
      <c r="F62" s="118"/>
      <c r="G62" s="8"/>
      <c r="H62" s="8"/>
      <c r="I62" s="8"/>
      <c r="J62" s="8"/>
      <c r="K62" s="8"/>
      <c r="L62" s="8"/>
      <c r="M62" s="8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</row>
    <row r="63" spans="1:26">
      <c r="A63" s="49"/>
      <c r="B63" s="8"/>
      <c r="C63" s="8"/>
      <c r="D63" s="8"/>
      <c r="E63" s="8"/>
      <c r="F63" s="118"/>
      <c r="G63" s="8"/>
      <c r="H63" s="8"/>
      <c r="I63" s="8"/>
      <c r="J63" s="8"/>
      <c r="K63" s="8"/>
      <c r="L63" s="8"/>
      <c r="M63" s="8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</row>
    <row r="64" spans="1:26">
      <c r="A64" s="49"/>
      <c r="B64" s="8"/>
      <c r="C64" s="8"/>
      <c r="D64" s="8"/>
      <c r="E64" s="8"/>
      <c r="F64" s="118"/>
      <c r="G64" s="8"/>
      <c r="H64" s="8"/>
      <c r="I64" s="8"/>
      <c r="J64" s="8"/>
      <c r="K64" s="8"/>
      <c r="L64" s="8"/>
      <c r="M64" s="8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</row>
    <row r="65" spans="1:26">
      <c r="A65" s="49"/>
      <c r="B65" s="8"/>
      <c r="C65" s="8"/>
      <c r="D65" s="8"/>
      <c r="E65" s="8"/>
      <c r="F65" s="118"/>
      <c r="G65" s="8"/>
      <c r="H65" s="8"/>
      <c r="I65" s="8"/>
      <c r="J65" s="8"/>
      <c r="K65" s="8"/>
      <c r="L65" s="8"/>
      <c r="M65" s="8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</row>
    <row r="66" spans="1:26">
      <c r="A66" s="49"/>
      <c r="B66" s="8"/>
      <c r="C66" s="8"/>
      <c r="D66" s="8"/>
      <c r="E66" s="8"/>
      <c r="F66" s="118"/>
      <c r="G66" s="8"/>
      <c r="H66" s="8"/>
      <c r="I66" s="8"/>
      <c r="J66" s="8"/>
      <c r="K66" s="8"/>
      <c r="L66" s="8"/>
      <c r="M66" s="8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</row>
    <row r="67" spans="1:26">
      <c r="A67" s="49"/>
      <c r="B67" s="8"/>
      <c r="C67" s="8"/>
      <c r="D67" s="8"/>
      <c r="E67" s="8"/>
      <c r="F67" s="118"/>
      <c r="G67" s="8"/>
      <c r="H67" s="8"/>
      <c r="I67" s="8"/>
      <c r="J67" s="8"/>
      <c r="K67" s="8"/>
      <c r="L67" s="8"/>
      <c r="M67" s="8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</row>
    <row r="68" spans="1:26">
      <c r="A68" s="49"/>
      <c r="B68" s="8"/>
      <c r="C68" s="8"/>
      <c r="D68" s="8"/>
      <c r="E68" s="8"/>
      <c r="F68" s="118"/>
      <c r="G68" s="8"/>
      <c r="H68" s="8"/>
      <c r="I68" s="8"/>
      <c r="J68" s="8"/>
      <c r="K68" s="8"/>
      <c r="L68" s="8"/>
      <c r="M68" s="8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</row>
    <row r="69" spans="1:26">
      <c r="A69" s="49"/>
      <c r="B69" s="8"/>
      <c r="C69" s="8"/>
      <c r="D69" s="8"/>
      <c r="E69" s="8"/>
      <c r="F69" s="118"/>
      <c r="G69" s="8"/>
      <c r="H69" s="8"/>
      <c r="I69" s="8"/>
      <c r="J69" s="8"/>
      <c r="K69" s="8"/>
      <c r="L69" s="8"/>
      <c r="M69" s="8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</row>
    <row r="70" spans="1:26">
      <c r="A70" s="49"/>
      <c r="B70" s="8"/>
      <c r="C70" s="8"/>
      <c r="D70" s="8"/>
      <c r="E70" s="8"/>
      <c r="F70" s="118"/>
      <c r="G70" s="8"/>
      <c r="H70" s="8"/>
      <c r="I70" s="8"/>
      <c r="J70" s="8"/>
      <c r="K70" s="8"/>
      <c r="L70" s="8"/>
      <c r="M70" s="8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</row>
    <row r="71" spans="1:26">
      <c r="A71" s="49"/>
      <c r="B71" s="8"/>
      <c r="C71" s="8"/>
      <c r="D71" s="8"/>
      <c r="E71" s="8"/>
      <c r="F71" s="118"/>
      <c r="G71" s="8"/>
      <c r="H71" s="8"/>
      <c r="I71" s="8"/>
      <c r="J71" s="8"/>
      <c r="K71" s="8"/>
      <c r="L71" s="8"/>
      <c r="M71" s="8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</row>
    <row r="72" spans="1:26">
      <c r="A72" s="49"/>
      <c r="B72" s="8"/>
      <c r="C72" s="8"/>
      <c r="D72" s="8"/>
      <c r="E72" s="8"/>
      <c r="F72" s="118"/>
      <c r="G72" s="8"/>
      <c r="H72" s="8"/>
      <c r="I72" s="8"/>
      <c r="J72" s="8"/>
      <c r="K72" s="8"/>
      <c r="L72" s="8"/>
      <c r="M72" s="8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</row>
    <row r="73" spans="1:26">
      <c r="A73" s="49"/>
      <c r="B73" s="8"/>
      <c r="C73" s="8"/>
      <c r="D73" s="8"/>
      <c r="E73" s="8"/>
      <c r="F73" s="118"/>
      <c r="G73" s="8"/>
      <c r="H73" s="8"/>
      <c r="I73" s="8"/>
      <c r="J73" s="8"/>
      <c r="K73" s="8"/>
      <c r="L73" s="8"/>
      <c r="M73" s="8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spans="1:26">
      <c r="A74" s="49"/>
      <c r="B74" s="8"/>
      <c r="C74" s="8"/>
      <c r="D74" s="8"/>
      <c r="E74" s="8"/>
      <c r="F74" s="118"/>
      <c r="G74" s="8"/>
      <c r="H74" s="8"/>
      <c r="I74" s="8"/>
      <c r="J74" s="8"/>
      <c r="K74" s="8"/>
      <c r="L74" s="8"/>
      <c r="M74" s="8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</row>
    <row r="75" spans="1:26">
      <c r="A75" s="49"/>
      <c r="B75" s="8"/>
      <c r="C75" s="8"/>
      <c r="D75" s="8"/>
      <c r="E75" s="8"/>
      <c r="F75" s="118"/>
      <c r="G75" s="8"/>
      <c r="H75" s="8"/>
      <c r="I75" s="8"/>
      <c r="J75" s="8"/>
      <c r="K75" s="8"/>
      <c r="L75" s="8"/>
      <c r="M75" s="8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spans="1:26">
      <c r="A76" s="49"/>
      <c r="B76" s="8"/>
      <c r="C76" s="8"/>
      <c r="D76" s="8"/>
      <c r="E76" s="8"/>
      <c r="F76" s="118"/>
      <c r="G76" s="8"/>
      <c r="H76" s="8"/>
      <c r="I76" s="8"/>
      <c r="J76" s="8"/>
      <c r="K76" s="8"/>
      <c r="L76" s="8"/>
      <c r="M76" s="8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</row>
    <row r="77" spans="1:26">
      <c r="A77" s="49"/>
      <c r="B77" s="8"/>
      <c r="C77" s="8"/>
      <c r="D77" s="8"/>
      <c r="E77" s="8"/>
      <c r="F77" s="118"/>
      <c r="G77" s="8"/>
      <c r="H77" s="8"/>
      <c r="I77" s="8"/>
      <c r="J77" s="8"/>
      <c r="K77" s="8"/>
      <c r="L77" s="8"/>
      <c r="M77" s="8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</row>
    <row r="78" spans="1:26">
      <c r="A78" s="49"/>
      <c r="B78" s="8"/>
      <c r="C78" s="8"/>
      <c r="D78" s="8"/>
      <c r="E78" s="8"/>
      <c r="F78" s="118"/>
      <c r="G78" s="8"/>
      <c r="H78" s="8"/>
      <c r="I78" s="8"/>
      <c r="J78" s="8"/>
      <c r="K78" s="8"/>
      <c r="L78" s="8"/>
      <c r="M78" s="8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</row>
    <row r="79" spans="1:26">
      <c r="A79" s="49"/>
      <c r="B79" s="8"/>
      <c r="C79" s="8"/>
      <c r="D79" s="8"/>
      <c r="E79" s="8"/>
      <c r="F79" s="118"/>
      <c r="G79" s="8"/>
      <c r="H79" s="8"/>
      <c r="I79" s="8"/>
      <c r="J79" s="8"/>
      <c r="K79" s="8"/>
      <c r="L79" s="8"/>
      <c r="M79" s="8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</row>
    <row r="80" spans="1:26">
      <c r="A80" s="49"/>
      <c r="B80" s="8"/>
      <c r="C80" s="8"/>
      <c r="D80" s="8"/>
      <c r="E80" s="8"/>
      <c r="F80" s="118"/>
      <c r="G80" s="8"/>
      <c r="H80" s="8"/>
      <c r="I80" s="8"/>
      <c r="J80" s="8"/>
      <c r="K80" s="8"/>
      <c r="L80" s="8"/>
      <c r="M80" s="8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</row>
    <row r="81" spans="1:26">
      <c r="A81" s="49"/>
      <c r="B81" s="8"/>
      <c r="C81" s="8"/>
      <c r="D81" s="8"/>
      <c r="E81" s="8"/>
      <c r="F81" s="118"/>
      <c r="G81" s="8"/>
      <c r="H81" s="8"/>
      <c r="I81" s="8"/>
      <c r="J81" s="8"/>
      <c r="K81" s="8"/>
      <c r="L81" s="8"/>
      <c r="M81" s="8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</row>
    <row r="82" spans="1:26">
      <c r="A82" s="49"/>
      <c r="B82" s="8"/>
      <c r="C82" s="8"/>
      <c r="D82" s="8"/>
      <c r="E82" s="8"/>
      <c r="F82" s="118"/>
      <c r="G82" s="8"/>
      <c r="H82" s="8"/>
      <c r="I82" s="8"/>
      <c r="J82" s="8"/>
      <c r="K82" s="8"/>
      <c r="L82" s="8"/>
      <c r="M82" s="8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</row>
    <row r="83" spans="1:26">
      <c r="A83" s="49"/>
      <c r="B83" s="8"/>
      <c r="C83" s="8"/>
      <c r="D83" s="8"/>
      <c r="E83" s="8"/>
      <c r="F83" s="118"/>
      <c r="G83" s="8"/>
      <c r="H83" s="8"/>
      <c r="I83" s="8"/>
      <c r="J83" s="8"/>
      <c r="K83" s="8"/>
      <c r="L83" s="8"/>
      <c r="M83" s="8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</row>
    <row r="84" spans="1:26">
      <c r="A84" s="49"/>
      <c r="B84" s="8"/>
      <c r="C84" s="8"/>
      <c r="D84" s="8"/>
      <c r="E84" s="8"/>
      <c r="F84" s="118"/>
      <c r="G84" s="8"/>
      <c r="H84" s="8"/>
      <c r="I84" s="8"/>
      <c r="J84" s="8"/>
      <c r="K84" s="8"/>
      <c r="L84" s="8"/>
      <c r="M84" s="8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</row>
    <row r="85" spans="1:26">
      <c r="A85" s="49"/>
      <c r="B85" s="8"/>
      <c r="C85" s="8"/>
      <c r="D85" s="8"/>
      <c r="E85" s="8"/>
      <c r="F85" s="118"/>
      <c r="G85" s="8"/>
      <c r="H85" s="8"/>
      <c r="I85" s="8"/>
      <c r="J85" s="8"/>
      <c r="K85" s="8"/>
      <c r="L85" s="8"/>
      <c r="M85" s="8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</row>
    <row r="86" spans="1:26">
      <c r="A86" s="49"/>
      <c r="B86" s="8"/>
      <c r="C86" s="8"/>
      <c r="D86" s="8"/>
      <c r="E86" s="8"/>
      <c r="F86" s="118"/>
      <c r="G86" s="8"/>
      <c r="H86" s="8"/>
      <c r="I86" s="8"/>
      <c r="J86" s="8"/>
      <c r="K86" s="8"/>
      <c r="L86" s="8"/>
      <c r="M86" s="8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</row>
    <row r="87" spans="1:26">
      <c r="A87" s="49"/>
      <c r="B87" s="8"/>
      <c r="C87" s="8"/>
      <c r="D87" s="8"/>
      <c r="E87" s="8"/>
      <c r="F87" s="118"/>
      <c r="G87" s="8"/>
      <c r="H87" s="8"/>
      <c r="I87" s="8"/>
      <c r="J87" s="8"/>
      <c r="K87" s="8"/>
      <c r="L87" s="8"/>
      <c r="M87" s="8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</row>
    <row r="88" spans="1:26">
      <c r="A88" s="49"/>
      <c r="B88" s="8"/>
      <c r="C88" s="8"/>
      <c r="D88" s="8"/>
      <c r="E88" s="8"/>
      <c r="F88" s="118"/>
      <c r="G88" s="8"/>
      <c r="H88" s="8"/>
      <c r="I88" s="8"/>
      <c r="J88" s="8"/>
      <c r="K88" s="8"/>
      <c r="L88" s="8"/>
      <c r="M88" s="8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</row>
    <row r="89" spans="1:26">
      <c r="A89" s="49"/>
      <c r="B89" s="8"/>
      <c r="C89" s="8"/>
      <c r="D89" s="8"/>
      <c r="E89" s="8"/>
      <c r="F89" s="118"/>
      <c r="G89" s="8"/>
      <c r="H89" s="8"/>
      <c r="I89" s="8"/>
      <c r="J89" s="8"/>
      <c r="K89" s="8"/>
      <c r="L89" s="8"/>
      <c r="M89" s="8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</row>
    <row r="90" spans="1:26">
      <c r="A90" s="49"/>
      <c r="B90" s="8"/>
      <c r="C90" s="8"/>
      <c r="D90" s="8"/>
      <c r="E90" s="8"/>
      <c r="F90" s="118"/>
      <c r="G90" s="8"/>
      <c r="H90" s="8"/>
      <c r="I90" s="8"/>
      <c r="J90" s="8"/>
      <c r="K90" s="8"/>
      <c r="L90" s="8"/>
      <c r="M90" s="8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</row>
    <row r="91" spans="1:26">
      <c r="A91" s="49"/>
      <c r="B91" s="8"/>
      <c r="C91" s="8"/>
      <c r="D91" s="8"/>
      <c r="E91" s="8"/>
      <c r="F91" s="118"/>
      <c r="G91" s="8"/>
      <c r="H91" s="8"/>
      <c r="I91" s="8"/>
      <c r="J91" s="8"/>
      <c r="K91" s="8"/>
      <c r="L91" s="8"/>
      <c r="M91" s="8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</row>
    <row r="92" spans="1:26">
      <c r="A92" s="49"/>
      <c r="B92" s="8"/>
      <c r="C92" s="8"/>
      <c r="D92" s="8"/>
      <c r="E92" s="8"/>
      <c r="F92" s="118"/>
      <c r="G92" s="8"/>
      <c r="H92" s="8"/>
      <c r="I92" s="8"/>
      <c r="J92" s="8"/>
      <c r="K92" s="8"/>
      <c r="L92" s="8"/>
      <c r="M92" s="8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</row>
    <row r="93" spans="1:26">
      <c r="A93" s="49"/>
      <c r="B93" s="8"/>
      <c r="C93" s="8"/>
      <c r="D93" s="8"/>
      <c r="E93" s="8"/>
      <c r="F93" s="118"/>
      <c r="G93" s="8"/>
      <c r="H93" s="8"/>
      <c r="I93" s="8"/>
      <c r="J93" s="8"/>
      <c r="K93" s="8"/>
      <c r="L93" s="8"/>
      <c r="M93" s="8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</row>
    <row r="94" spans="1:26">
      <c r="A94" s="49"/>
      <c r="B94" s="8"/>
      <c r="C94" s="8"/>
      <c r="D94" s="8"/>
      <c r="E94" s="8"/>
      <c r="F94" s="118"/>
      <c r="G94" s="8"/>
      <c r="H94" s="8"/>
      <c r="I94" s="8"/>
      <c r="J94" s="8"/>
      <c r="K94" s="8"/>
      <c r="L94" s="8"/>
      <c r="M94" s="8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</row>
    <row r="95" spans="1:26">
      <c r="A95" s="49"/>
      <c r="B95" s="8"/>
      <c r="C95" s="8"/>
      <c r="D95" s="8"/>
      <c r="E95" s="8"/>
      <c r="F95" s="118"/>
      <c r="G95" s="8"/>
      <c r="H95" s="8"/>
      <c r="I95" s="8"/>
      <c r="J95" s="8"/>
      <c r="K95" s="8"/>
      <c r="L95" s="8"/>
      <c r="M95" s="8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</row>
    <row r="96" spans="1:26">
      <c r="A96" s="49"/>
      <c r="B96" s="8"/>
      <c r="C96" s="8"/>
      <c r="D96" s="8"/>
      <c r="E96" s="8"/>
      <c r="F96" s="118"/>
      <c r="G96" s="8"/>
      <c r="H96" s="8"/>
      <c r="I96" s="8"/>
      <c r="J96" s="8"/>
      <c r="K96" s="8"/>
      <c r="L96" s="8"/>
      <c r="M96" s="8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</row>
    <row r="97" spans="1:26">
      <c r="A97" s="49"/>
      <c r="B97" s="8"/>
      <c r="C97" s="8"/>
      <c r="D97" s="8"/>
      <c r="E97" s="8"/>
      <c r="F97" s="118"/>
      <c r="G97" s="8"/>
      <c r="H97" s="8"/>
      <c r="I97" s="8"/>
      <c r="J97" s="8"/>
      <c r="K97" s="8"/>
      <c r="L97" s="8"/>
      <c r="M97" s="8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</row>
    <row r="98" spans="1:26">
      <c r="A98" s="49"/>
      <c r="B98" s="8"/>
      <c r="C98" s="8"/>
      <c r="D98" s="8"/>
      <c r="E98" s="8"/>
      <c r="F98" s="118"/>
      <c r="G98" s="8"/>
      <c r="H98" s="8"/>
      <c r="I98" s="8"/>
      <c r="J98" s="8"/>
      <c r="K98" s="8"/>
      <c r="L98" s="8"/>
      <c r="M98" s="8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</row>
    <row r="99" spans="1:26">
      <c r="A99" s="49"/>
      <c r="B99" s="8"/>
      <c r="C99" s="8"/>
      <c r="D99" s="8"/>
      <c r="E99" s="8"/>
      <c r="F99" s="118"/>
      <c r="G99" s="8"/>
      <c r="H99" s="8"/>
      <c r="I99" s="8"/>
      <c r="J99" s="8"/>
      <c r="K99" s="8"/>
      <c r="L99" s="8"/>
      <c r="M99" s="8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</row>
    <row r="100" spans="1:26">
      <c r="A100" s="49"/>
      <c r="B100" s="8"/>
      <c r="C100" s="8"/>
      <c r="D100" s="8"/>
      <c r="E100" s="8"/>
      <c r="F100" s="118"/>
      <c r="G100" s="8"/>
      <c r="H100" s="8"/>
      <c r="I100" s="8"/>
      <c r="J100" s="8"/>
      <c r="K100" s="8"/>
      <c r="L100" s="8"/>
      <c r="M100" s="8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</row>
    <row r="101" spans="1:26">
      <c r="A101" s="49"/>
      <c r="B101" s="8"/>
      <c r="C101" s="8"/>
      <c r="D101" s="8"/>
      <c r="E101" s="8"/>
      <c r="F101" s="118"/>
      <c r="G101" s="8"/>
      <c r="H101" s="8"/>
      <c r="I101" s="8"/>
      <c r="J101" s="8"/>
      <c r="K101" s="8"/>
      <c r="L101" s="8"/>
      <c r="M101" s="8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</row>
    <row r="102" spans="1:26">
      <c r="A102" s="49"/>
      <c r="B102" s="8"/>
      <c r="C102" s="8"/>
      <c r="D102" s="8"/>
      <c r="E102" s="8"/>
      <c r="F102" s="118"/>
      <c r="G102" s="8"/>
      <c r="H102" s="8"/>
      <c r="I102" s="8"/>
      <c r="J102" s="8"/>
      <c r="K102" s="8"/>
      <c r="L102" s="8"/>
      <c r="M102" s="8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</row>
    <row r="103" spans="1:26">
      <c r="A103" s="49"/>
      <c r="B103" s="8"/>
      <c r="C103" s="8"/>
      <c r="D103" s="8"/>
      <c r="E103" s="8"/>
      <c r="F103" s="118"/>
      <c r="G103" s="8"/>
      <c r="H103" s="8"/>
      <c r="I103" s="8"/>
      <c r="J103" s="8"/>
      <c r="K103" s="8"/>
      <c r="L103" s="8"/>
      <c r="M103" s="8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</row>
    <row r="104" spans="1:26">
      <c r="A104" s="49"/>
      <c r="B104" s="8"/>
      <c r="C104" s="8"/>
      <c r="D104" s="8"/>
      <c r="E104" s="8"/>
      <c r="F104" s="118"/>
      <c r="G104" s="8"/>
      <c r="H104" s="8"/>
      <c r="I104" s="8"/>
      <c r="J104" s="8"/>
      <c r="K104" s="8"/>
      <c r="L104" s="8"/>
      <c r="M104" s="8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</row>
    <row r="105" spans="1:26">
      <c r="A105" s="49"/>
      <c r="B105" s="8"/>
      <c r="C105" s="8"/>
      <c r="D105" s="8"/>
      <c r="E105" s="8"/>
      <c r="F105" s="118"/>
      <c r="G105" s="8"/>
      <c r="H105" s="8"/>
      <c r="I105" s="8"/>
      <c r="J105" s="8"/>
      <c r="K105" s="8"/>
      <c r="L105" s="8"/>
      <c r="M105" s="8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</row>
    <row r="106" spans="1:26">
      <c r="A106" s="49"/>
      <c r="B106" s="8"/>
      <c r="C106" s="8"/>
      <c r="D106" s="8"/>
      <c r="E106" s="8"/>
      <c r="F106" s="118"/>
      <c r="G106" s="8"/>
      <c r="H106" s="8"/>
      <c r="I106" s="8"/>
      <c r="J106" s="8"/>
      <c r="K106" s="8"/>
      <c r="L106" s="8"/>
      <c r="M106" s="8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</row>
    <row r="107" spans="1:26">
      <c r="A107" s="49"/>
      <c r="B107" s="8"/>
      <c r="C107" s="8"/>
      <c r="D107" s="8"/>
      <c r="E107" s="8"/>
      <c r="F107" s="118"/>
      <c r="G107" s="8"/>
      <c r="H107" s="8"/>
      <c r="I107" s="8"/>
      <c r="J107" s="8"/>
      <c r="K107" s="8"/>
      <c r="L107" s="8"/>
      <c r="M107" s="8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</row>
    <row r="108" spans="1:26">
      <c r="A108" s="49"/>
      <c r="B108" s="8"/>
      <c r="C108" s="8"/>
      <c r="D108" s="8"/>
      <c r="E108" s="8"/>
      <c r="F108" s="118"/>
      <c r="G108" s="8"/>
      <c r="H108" s="8"/>
      <c r="I108" s="8"/>
      <c r="J108" s="8"/>
      <c r="K108" s="8"/>
      <c r="L108" s="8"/>
      <c r="M108" s="8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</row>
    <row r="109" spans="1:26">
      <c r="A109" s="49"/>
      <c r="B109" s="8"/>
      <c r="C109" s="8"/>
      <c r="D109" s="8"/>
      <c r="E109" s="8"/>
      <c r="F109" s="118"/>
      <c r="G109" s="8"/>
      <c r="H109" s="8"/>
      <c r="I109" s="8"/>
      <c r="J109" s="8"/>
      <c r="K109" s="8"/>
      <c r="L109" s="8"/>
      <c r="M109" s="8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</row>
    <row r="110" spans="1:26">
      <c r="A110" s="49"/>
      <c r="B110" s="8"/>
      <c r="C110" s="8"/>
      <c r="D110" s="8"/>
      <c r="E110" s="8"/>
      <c r="F110" s="118"/>
      <c r="G110" s="8"/>
      <c r="H110" s="8"/>
      <c r="I110" s="8"/>
      <c r="J110" s="8"/>
      <c r="K110" s="8"/>
      <c r="L110" s="8"/>
      <c r="M110" s="8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</row>
    <row r="111" spans="1:26">
      <c r="A111" s="49"/>
      <c r="B111" s="8"/>
      <c r="C111" s="8"/>
      <c r="D111" s="8"/>
      <c r="E111" s="8"/>
      <c r="F111" s="118"/>
      <c r="G111" s="8"/>
      <c r="H111" s="8"/>
      <c r="I111" s="8"/>
      <c r="J111" s="8"/>
      <c r="K111" s="8"/>
      <c r="L111" s="8"/>
      <c r="M111" s="8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</row>
    <row r="112" spans="1:26">
      <c r="A112" s="49"/>
      <c r="B112" s="8"/>
      <c r="C112" s="8"/>
      <c r="D112" s="8"/>
      <c r="E112" s="8"/>
      <c r="F112" s="118"/>
      <c r="G112" s="8"/>
      <c r="H112" s="8"/>
      <c r="I112" s="8"/>
      <c r="J112" s="8"/>
      <c r="K112" s="8"/>
      <c r="L112" s="8"/>
      <c r="M112" s="8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</row>
    <row r="113" spans="1:26">
      <c r="A113" s="49"/>
      <c r="B113" s="8"/>
      <c r="C113" s="8"/>
      <c r="D113" s="8"/>
      <c r="E113" s="8"/>
      <c r="F113" s="118"/>
      <c r="G113" s="8"/>
      <c r="H113" s="8"/>
      <c r="I113" s="8"/>
      <c r="J113" s="8"/>
      <c r="K113" s="8"/>
      <c r="L113" s="8"/>
      <c r="M113" s="8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</row>
    <row r="114" spans="1:26">
      <c r="A114" s="49"/>
      <c r="B114" s="8"/>
      <c r="C114" s="8"/>
      <c r="D114" s="8"/>
      <c r="E114" s="8"/>
      <c r="F114" s="118"/>
      <c r="G114" s="8"/>
      <c r="H114" s="8"/>
      <c r="I114" s="8"/>
      <c r="J114" s="8"/>
      <c r="K114" s="8"/>
      <c r="L114" s="8"/>
      <c r="M114" s="8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</row>
    <row r="115" spans="1:26">
      <c r="A115" s="49"/>
      <c r="B115" s="8"/>
      <c r="C115" s="8"/>
      <c r="D115" s="8"/>
      <c r="E115" s="8"/>
      <c r="F115" s="118"/>
      <c r="G115" s="8"/>
      <c r="H115" s="8"/>
      <c r="I115" s="8"/>
      <c r="J115" s="8"/>
      <c r="K115" s="8"/>
      <c r="L115" s="8"/>
      <c r="M115" s="8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</row>
    <row r="116" spans="1:26">
      <c r="A116" s="49"/>
      <c r="B116" s="8"/>
      <c r="C116" s="8"/>
      <c r="D116" s="8"/>
      <c r="E116" s="8"/>
      <c r="F116" s="118"/>
      <c r="G116" s="8"/>
      <c r="H116" s="8"/>
      <c r="I116" s="8"/>
      <c r="J116" s="8"/>
      <c r="K116" s="8"/>
      <c r="L116" s="8"/>
      <c r="M116" s="8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</row>
    <row r="117" spans="1:26">
      <c r="A117" s="49"/>
      <c r="B117" s="8"/>
      <c r="C117" s="8"/>
      <c r="D117" s="8"/>
      <c r="E117" s="8"/>
      <c r="F117" s="118"/>
      <c r="G117" s="8"/>
      <c r="H117" s="8"/>
      <c r="I117" s="8"/>
      <c r="J117" s="8"/>
      <c r="K117" s="8"/>
      <c r="L117" s="8"/>
      <c r="M117" s="8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</row>
    <row r="118" spans="1:26">
      <c r="A118" s="49"/>
      <c r="B118" s="8"/>
      <c r="C118" s="8"/>
      <c r="D118" s="8"/>
      <c r="E118" s="8"/>
      <c r="F118" s="118"/>
      <c r="G118" s="8"/>
      <c r="H118" s="8"/>
      <c r="I118" s="8"/>
      <c r="J118" s="8"/>
      <c r="K118" s="8"/>
      <c r="L118" s="8"/>
      <c r="M118" s="8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</row>
    <row r="119" spans="1:26">
      <c r="A119" s="49"/>
      <c r="B119" s="8"/>
      <c r="C119" s="8"/>
      <c r="D119" s="8"/>
      <c r="E119" s="8"/>
      <c r="F119" s="118"/>
      <c r="G119" s="8"/>
      <c r="H119" s="8"/>
      <c r="I119" s="8"/>
      <c r="J119" s="8"/>
      <c r="K119" s="8"/>
      <c r="L119" s="8"/>
      <c r="M119" s="8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</row>
    <row r="120" spans="1:26">
      <c r="A120" s="49"/>
      <c r="B120" s="8"/>
      <c r="C120" s="8"/>
      <c r="D120" s="8"/>
      <c r="E120" s="8"/>
      <c r="F120" s="118"/>
      <c r="G120" s="8"/>
      <c r="H120" s="8"/>
      <c r="I120" s="8"/>
      <c r="J120" s="8"/>
      <c r="K120" s="8"/>
      <c r="L120" s="8"/>
      <c r="M120" s="8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</row>
    <row r="121" spans="1:26">
      <c r="A121" s="49"/>
      <c r="B121" s="8"/>
      <c r="C121" s="8"/>
      <c r="D121" s="8"/>
      <c r="E121" s="8"/>
      <c r="F121" s="118"/>
      <c r="G121" s="8"/>
      <c r="H121" s="8"/>
      <c r="I121" s="8"/>
      <c r="J121" s="8"/>
      <c r="K121" s="8"/>
      <c r="L121" s="8"/>
      <c r="M121" s="8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</row>
    <row r="122" spans="1:26">
      <c r="A122" s="49"/>
      <c r="B122" s="8"/>
      <c r="C122" s="8"/>
      <c r="D122" s="8"/>
      <c r="E122" s="8"/>
      <c r="F122" s="118"/>
      <c r="G122" s="8"/>
      <c r="H122" s="8"/>
      <c r="I122" s="8"/>
      <c r="J122" s="8"/>
      <c r="K122" s="8"/>
      <c r="L122" s="8"/>
      <c r="M122" s="8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</row>
    <row r="123" spans="1:26">
      <c r="A123" s="49"/>
      <c r="B123" s="8"/>
      <c r="C123" s="8"/>
      <c r="D123" s="8"/>
      <c r="E123" s="8"/>
      <c r="F123" s="118"/>
      <c r="G123" s="8"/>
      <c r="H123" s="8"/>
      <c r="I123" s="8"/>
      <c r="J123" s="8"/>
      <c r="K123" s="8"/>
      <c r="L123" s="8"/>
      <c r="M123" s="8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</row>
    <row r="124" spans="1:26">
      <c r="A124" s="49"/>
      <c r="B124" s="8"/>
      <c r="C124" s="8"/>
      <c r="D124" s="8"/>
      <c r="E124" s="8"/>
      <c r="F124" s="118"/>
      <c r="G124" s="8"/>
      <c r="H124" s="8"/>
      <c r="I124" s="8"/>
      <c r="J124" s="8"/>
      <c r="K124" s="8"/>
      <c r="L124" s="8"/>
      <c r="M124" s="8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</row>
    <row r="125" spans="1:26">
      <c r="A125" s="49"/>
      <c r="B125" s="8"/>
      <c r="C125" s="8"/>
      <c r="D125" s="8"/>
      <c r="E125" s="8"/>
      <c r="F125" s="118"/>
      <c r="G125" s="8"/>
      <c r="H125" s="8"/>
      <c r="I125" s="8"/>
      <c r="J125" s="8"/>
      <c r="K125" s="8"/>
      <c r="L125" s="8"/>
      <c r="M125" s="8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</row>
    <row r="126" spans="1:26">
      <c r="A126" s="49"/>
      <c r="B126" s="8"/>
      <c r="C126" s="8"/>
      <c r="D126" s="8"/>
      <c r="E126" s="8"/>
      <c r="F126" s="118"/>
      <c r="G126" s="8"/>
      <c r="H126" s="8"/>
      <c r="I126" s="8"/>
      <c r="J126" s="8"/>
      <c r="K126" s="8"/>
      <c r="L126" s="8"/>
      <c r="M126" s="8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</row>
    <row r="127" spans="1:26">
      <c r="A127" s="49"/>
      <c r="B127" s="8"/>
      <c r="C127" s="8"/>
      <c r="D127" s="8"/>
      <c r="E127" s="8"/>
      <c r="F127" s="118"/>
      <c r="G127" s="8"/>
      <c r="H127" s="8"/>
      <c r="I127" s="8"/>
      <c r="J127" s="8"/>
      <c r="K127" s="8"/>
      <c r="L127" s="8"/>
      <c r="M127" s="8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</row>
    <row r="128" spans="1:26">
      <c r="A128" s="49"/>
      <c r="B128" s="8"/>
      <c r="C128" s="8"/>
      <c r="D128" s="8"/>
      <c r="E128" s="8"/>
      <c r="F128" s="118"/>
      <c r="G128" s="8"/>
      <c r="H128" s="8"/>
      <c r="I128" s="8"/>
      <c r="J128" s="8"/>
      <c r="K128" s="8"/>
      <c r="L128" s="8"/>
      <c r="M128" s="8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</row>
    <row r="129" spans="1:26">
      <c r="A129" s="49"/>
      <c r="B129" s="8"/>
      <c r="C129" s="8"/>
      <c r="D129" s="8"/>
      <c r="E129" s="8"/>
      <c r="F129" s="118"/>
      <c r="G129" s="8"/>
      <c r="H129" s="8"/>
      <c r="I129" s="8"/>
      <c r="J129" s="8"/>
      <c r="K129" s="8"/>
      <c r="L129" s="8"/>
      <c r="M129" s="8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</row>
    <row r="130" spans="1:26">
      <c r="A130" s="49"/>
      <c r="B130" s="8"/>
      <c r="C130" s="8"/>
      <c r="D130" s="8"/>
      <c r="E130" s="8"/>
      <c r="F130" s="118"/>
      <c r="G130" s="8"/>
      <c r="H130" s="8"/>
      <c r="I130" s="8"/>
      <c r="J130" s="8"/>
      <c r="K130" s="8"/>
      <c r="L130" s="8"/>
      <c r="M130" s="8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</row>
    <row r="131" spans="1:26">
      <c r="A131" s="49"/>
      <c r="B131" s="8"/>
      <c r="C131" s="8"/>
      <c r="D131" s="8"/>
      <c r="E131" s="8"/>
      <c r="F131" s="118"/>
      <c r="G131" s="8"/>
      <c r="H131" s="8"/>
      <c r="I131" s="8"/>
      <c r="J131" s="8"/>
      <c r="K131" s="8"/>
      <c r="L131" s="8"/>
      <c r="M131" s="8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</row>
    <row r="132" spans="1:26">
      <c r="A132" s="49"/>
      <c r="B132" s="8"/>
      <c r="C132" s="8"/>
      <c r="D132" s="8"/>
      <c r="E132" s="8"/>
      <c r="F132" s="118"/>
      <c r="G132" s="8"/>
      <c r="H132" s="8"/>
      <c r="I132" s="8"/>
      <c r="J132" s="8"/>
      <c r="K132" s="8"/>
      <c r="L132" s="8"/>
      <c r="M132" s="8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</row>
    <row r="133" spans="1:26">
      <c r="A133" s="49"/>
      <c r="B133" s="8"/>
      <c r="C133" s="8"/>
      <c r="D133" s="8"/>
      <c r="E133" s="8"/>
      <c r="F133" s="118"/>
      <c r="G133" s="8"/>
      <c r="H133" s="8"/>
      <c r="I133" s="8"/>
      <c r="J133" s="8"/>
      <c r="K133" s="8"/>
      <c r="L133" s="8"/>
      <c r="M133" s="8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</row>
    <row r="134" spans="1:26">
      <c r="A134" s="49"/>
      <c r="B134" s="8"/>
      <c r="C134" s="8"/>
      <c r="D134" s="8"/>
      <c r="E134" s="8"/>
      <c r="F134" s="118"/>
      <c r="G134" s="8"/>
      <c r="H134" s="8"/>
      <c r="I134" s="8"/>
      <c r="J134" s="8"/>
      <c r="K134" s="8"/>
      <c r="L134" s="8"/>
      <c r="M134" s="8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</row>
    <row r="135" spans="1:26">
      <c r="A135" s="49"/>
      <c r="B135" s="8"/>
      <c r="C135" s="8"/>
      <c r="D135" s="8"/>
      <c r="E135" s="8"/>
      <c r="F135" s="118"/>
      <c r="G135" s="8"/>
      <c r="H135" s="8"/>
      <c r="I135" s="8"/>
      <c r="J135" s="8"/>
      <c r="K135" s="8"/>
      <c r="L135" s="8"/>
      <c r="M135" s="8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</row>
    <row r="136" spans="1:26">
      <c r="A136" s="49"/>
      <c r="B136" s="8"/>
      <c r="C136" s="8"/>
      <c r="D136" s="8"/>
      <c r="E136" s="8"/>
      <c r="F136" s="118"/>
      <c r="G136" s="8"/>
      <c r="H136" s="8"/>
      <c r="I136" s="8"/>
      <c r="J136" s="8"/>
      <c r="K136" s="8"/>
      <c r="L136" s="8"/>
      <c r="M136" s="8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</row>
    <row r="137" spans="1:26">
      <c r="A137" s="49"/>
      <c r="B137" s="8"/>
      <c r="C137" s="8"/>
      <c r="D137" s="8"/>
      <c r="E137" s="8"/>
      <c r="F137" s="118"/>
      <c r="G137" s="8"/>
      <c r="H137" s="8"/>
      <c r="I137" s="8"/>
      <c r="J137" s="8"/>
      <c r="K137" s="8"/>
      <c r="L137" s="8"/>
      <c r="M137" s="8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</row>
    <row r="138" spans="1:26">
      <c r="A138" s="49"/>
      <c r="B138" s="8"/>
      <c r="C138" s="8"/>
      <c r="D138" s="8"/>
      <c r="E138" s="8"/>
      <c r="F138" s="118"/>
      <c r="G138" s="8"/>
      <c r="H138" s="8"/>
      <c r="I138" s="8"/>
      <c r="J138" s="8"/>
      <c r="K138" s="8"/>
      <c r="L138" s="8"/>
      <c r="M138" s="8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</row>
    <row r="139" spans="1:26">
      <c r="A139" s="49"/>
      <c r="B139" s="8"/>
      <c r="C139" s="8"/>
      <c r="D139" s="8"/>
      <c r="E139" s="8"/>
      <c r="F139" s="118"/>
      <c r="G139" s="8"/>
      <c r="H139" s="8"/>
      <c r="I139" s="8"/>
      <c r="J139" s="8"/>
      <c r="K139" s="8"/>
      <c r="L139" s="8"/>
      <c r="M139" s="8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</row>
    <row r="140" spans="1:26">
      <c r="A140" s="49"/>
      <c r="B140" s="8"/>
      <c r="C140" s="8"/>
      <c r="D140" s="8"/>
      <c r="E140" s="8"/>
      <c r="F140" s="118"/>
      <c r="G140" s="8"/>
      <c r="H140" s="8"/>
      <c r="I140" s="8"/>
      <c r="J140" s="8"/>
      <c r="K140" s="8"/>
      <c r="L140" s="8"/>
      <c r="M140" s="8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</row>
    <row r="141" spans="1:26">
      <c r="A141" s="49"/>
      <c r="B141" s="8"/>
      <c r="C141" s="8"/>
      <c r="D141" s="8"/>
      <c r="E141" s="8"/>
      <c r="F141" s="118"/>
      <c r="G141" s="8"/>
      <c r="H141" s="8"/>
      <c r="I141" s="8"/>
      <c r="J141" s="8"/>
      <c r="K141" s="8"/>
      <c r="L141" s="8"/>
      <c r="M141" s="8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</row>
    <row r="142" spans="1:26">
      <c r="A142" s="49"/>
      <c r="B142" s="8"/>
      <c r="C142" s="8"/>
      <c r="D142" s="8"/>
      <c r="E142" s="8"/>
      <c r="F142" s="118"/>
      <c r="G142" s="8"/>
      <c r="H142" s="8"/>
      <c r="I142" s="8"/>
      <c r="J142" s="8"/>
      <c r="K142" s="8"/>
      <c r="L142" s="8"/>
      <c r="M142" s="8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</row>
    <row r="143" spans="1:26">
      <c r="A143" s="49"/>
      <c r="B143" s="8"/>
      <c r="C143" s="8"/>
      <c r="D143" s="8"/>
      <c r="E143" s="8"/>
      <c r="F143" s="118"/>
      <c r="G143" s="8"/>
      <c r="H143" s="8"/>
      <c r="I143" s="8"/>
      <c r="J143" s="8"/>
      <c r="K143" s="8"/>
      <c r="L143" s="8"/>
      <c r="M143" s="8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</row>
    <row r="144" spans="1:26">
      <c r="A144" s="49"/>
      <c r="B144" s="8"/>
      <c r="C144" s="8"/>
      <c r="D144" s="8"/>
      <c r="E144" s="8"/>
      <c r="F144" s="118"/>
      <c r="G144" s="8"/>
      <c r="H144" s="8"/>
      <c r="I144" s="8"/>
      <c r="J144" s="8"/>
      <c r="K144" s="8"/>
      <c r="L144" s="8"/>
      <c r="M144" s="8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</row>
    <row r="145" spans="1:26">
      <c r="A145" s="49"/>
      <c r="B145" s="8"/>
      <c r="C145" s="8"/>
      <c r="D145" s="8"/>
      <c r="E145" s="8"/>
      <c r="F145" s="118"/>
      <c r="G145" s="8"/>
      <c r="H145" s="8"/>
      <c r="I145" s="8"/>
      <c r="J145" s="8"/>
      <c r="K145" s="8"/>
      <c r="L145" s="8"/>
      <c r="M145" s="8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</row>
    <row r="146" spans="1:26">
      <c r="A146" s="49"/>
      <c r="B146" s="8"/>
      <c r="C146" s="8"/>
      <c r="D146" s="8"/>
      <c r="E146" s="8"/>
      <c r="F146" s="118"/>
      <c r="G146" s="8"/>
      <c r="H146" s="8"/>
      <c r="I146" s="8"/>
      <c r="J146" s="8"/>
      <c r="K146" s="8"/>
      <c r="L146" s="8"/>
      <c r="M146" s="8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</row>
    <row r="147" spans="1:26">
      <c r="A147" s="49"/>
      <c r="B147" s="8"/>
      <c r="C147" s="8"/>
      <c r="D147" s="8"/>
      <c r="E147" s="8"/>
      <c r="F147" s="118"/>
      <c r="G147" s="8"/>
      <c r="H147" s="8"/>
      <c r="I147" s="8"/>
      <c r="J147" s="8"/>
      <c r="K147" s="8"/>
      <c r="L147" s="8"/>
      <c r="M147" s="8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</row>
    <row r="148" spans="1:26">
      <c r="A148" s="49"/>
      <c r="B148" s="8"/>
      <c r="C148" s="8"/>
      <c r="D148" s="8"/>
      <c r="E148" s="8"/>
      <c r="F148" s="118"/>
      <c r="G148" s="8"/>
      <c r="H148" s="8"/>
      <c r="I148" s="8"/>
      <c r="J148" s="8"/>
      <c r="K148" s="8"/>
      <c r="L148" s="8"/>
      <c r="M148" s="8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</row>
    <row r="149" spans="1:26">
      <c r="A149" s="49"/>
      <c r="B149" s="8"/>
      <c r="C149" s="8"/>
      <c r="D149" s="8"/>
      <c r="E149" s="8"/>
      <c r="F149" s="118"/>
      <c r="G149" s="8"/>
      <c r="H149" s="8"/>
      <c r="I149" s="8"/>
      <c r="J149" s="8"/>
      <c r="K149" s="8"/>
      <c r="L149" s="8"/>
      <c r="M149" s="8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</row>
    <row r="150" spans="1:26">
      <c r="A150" s="49"/>
      <c r="B150" s="8"/>
      <c r="C150" s="8"/>
      <c r="D150" s="8"/>
      <c r="E150" s="8"/>
      <c r="F150" s="118"/>
      <c r="G150" s="8"/>
      <c r="H150" s="8"/>
      <c r="I150" s="8"/>
      <c r="J150" s="8"/>
      <c r="K150" s="8"/>
      <c r="L150" s="8"/>
      <c r="M150" s="8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</row>
    <row r="151" spans="1:26">
      <c r="A151" s="49"/>
      <c r="B151" s="8"/>
      <c r="C151" s="8"/>
      <c r="D151" s="8"/>
      <c r="E151" s="8"/>
      <c r="F151" s="118"/>
      <c r="G151" s="8"/>
      <c r="H151" s="8"/>
      <c r="I151" s="8"/>
      <c r="J151" s="8"/>
      <c r="K151" s="8"/>
      <c r="L151" s="8"/>
      <c r="M151" s="8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</row>
    <row r="152" spans="1:26">
      <c r="A152" s="49"/>
      <c r="B152" s="8"/>
      <c r="C152" s="8"/>
      <c r="D152" s="8"/>
      <c r="E152" s="8"/>
      <c r="F152" s="118"/>
      <c r="G152" s="8"/>
      <c r="H152" s="8"/>
      <c r="I152" s="8"/>
      <c r="J152" s="8"/>
      <c r="K152" s="8"/>
      <c r="L152" s="8"/>
      <c r="M152" s="8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</row>
    <row r="153" spans="1:26">
      <c r="A153" s="49"/>
      <c r="B153" s="8"/>
      <c r="C153" s="8"/>
      <c r="D153" s="8"/>
      <c r="E153" s="8"/>
      <c r="F153" s="118"/>
      <c r="G153" s="8"/>
      <c r="H153" s="8"/>
      <c r="I153" s="8"/>
      <c r="J153" s="8"/>
      <c r="K153" s="8"/>
      <c r="L153" s="8"/>
      <c r="M153" s="8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</row>
    <row r="154" spans="1:26">
      <c r="A154" s="49"/>
      <c r="B154" s="8"/>
      <c r="C154" s="8"/>
      <c r="D154" s="8"/>
      <c r="E154" s="8"/>
      <c r="F154" s="118"/>
      <c r="G154" s="8"/>
      <c r="H154" s="8"/>
      <c r="I154" s="8"/>
      <c r="J154" s="8"/>
      <c r="K154" s="8"/>
      <c r="L154" s="8"/>
      <c r="M154" s="8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</row>
    <row r="155" spans="1:26">
      <c r="A155" s="49"/>
      <c r="B155" s="8"/>
      <c r="C155" s="8"/>
      <c r="D155" s="8"/>
      <c r="E155" s="8"/>
      <c r="F155" s="118"/>
      <c r="G155" s="8"/>
      <c r="H155" s="8"/>
      <c r="I155" s="8"/>
      <c r="J155" s="8"/>
      <c r="K155" s="8"/>
      <c r="L155" s="8"/>
      <c r="M155" s="8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</row>
    <row r="156" spans="1:26">
      <c r="A156" s="49"/>
      <c r="B156" s="8"/>
      <c r="C156" s="8"/>
      <c r="D156" s="8"/>
      <c r="E156" s="8"/>
      <c r="F156" s="118"/>
      <c r="G156" s="8"/>
      <c r="H156" s="8"/>
      <c r="I156" s="8"/>
      <c r="J156" s="8"/>
      <c r="K156" s="8"/>
      <c r="L156" s="8"/>
      <c r="M156" s="8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</row>
    <row r="157" spans="1:26">
      <c r="A157" s="49"/>
      <c r="B157" s="8"/>
      <c r="C157" s="8"/>
      <c r="D157" s="8"/>
      <c r="E157" s="8"/>
      <c r="F157" s="118"/>
      <c r="G157" s="8"/>
      <c r="H157" s="8"/>
      <c r="I157" s="8"/>
      <c r="J157" s="8"/>
      <c r="K157" s="8"/>
      <c r="L157" s="8"/>
      <c r="M157" s="8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</row>
    <row r="158" spans="1:26">
      <c r="A158" s="49"/>
      <c r="B158" s="8"/>
      <c r="C158" s="8"/>
      <c r="D158" s="8"/>
      <c r="E158" s="8"/>
      <c r="F158" s="118"/>
      <c r="G158" s="8"/>
      <c r="H158" s="8"/>
      <c r="I158" s="8"/>
      <c r="J158" s="8"/>
      <c r="K158" s="8"/>
      <c r="L158" s="8"/>
      <c r="M158" s="8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</row>
    <row r="159" spans="1:26">
      <c r="A159" s="49"/>
      <c r="B159" s="8"/>
      <c r="C159" s="8"/>
      <c r="D159" s="8"/>
      <c r="E159" s="8"/>
      <c r="F159" s="118"/>
      <c r="G159" s="8"/>
      <c r="H159" s="8"/>
      <c r="I159" s="8"/>
      <c r="J159" s="8"/>
      <c r="K159" s="8"/>
      <c r="L159" s="8"/>
      <c r="M159" s="8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</row>
    <row r="160" spans="1:26">
      <c r="A160" s="49"/>
      <c r="B160" s="8"/>
      <c r="C160" s="8"/>
      <c r="D160" s="8"/>
      <c r="E160" s="8"/>
      <c r="F160" s="118"/>
      <c r="G160" s="8"/>
      <c r="H160" s="8"/>
      <c r="I160" s="8"/>
      <c r="J160" s="8"/>
      <c r="K160" s="8"/>
      <c r="L160" s="8"/>
      <c r="M160" s="8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</row>
    <row r="161" spans="1:26">
      <c r="A161" s="49"/>
      <c r="B161" s="8"/>
      <c r="C161" s="8"/>
      <c r="D161" s="8"/>
      <c r="E161" s="8"/>
      <c r="F161" s="118"/>
      <c r="G161" s="8"/>
      <c r="H161" s="8"/>
      <c r="I161" s="8"/>
      <c r="J161" s="8"/>
      <c r="K161" s="8"/>
      <c r="L161" s="8"/>
      <c r="M161" s="8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</row>
    <row r="162" spans="1:26">
      <c r="A162" s="49"/>
      <c r="B162" s="8"/>
      <c r="C162" s="8"/>
      <c r="D162" s="8"/>
      <c r="E162" s="8"/>
      <c r="F162" s="118"/>
      <c r="G162" s="8"/>
      <c r="H162" s="8"/>
      <c r="I162" s="8"/>
      <c r="J162" s="8"/>
      <c r="K162" s="8"/>
      <c r="L162" s="8"/>
      <c r="M162" s="8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</row>
    <row r="163" spans="1:26">
      <c r="A163" s="49"/>
      <c r="B163" s="8"/>
      <c r="C163" s="8"/>
      <c r="D163" s="8"/>
      <c r="E163" s="8"/>
      <c r="F163" s="118"/>
      <c r="G163" s="8"/>
      <c r="H163" s="8"/>
      <c r="I163" s="8"/>
      <c r="J163" s="8"/>
      <c r="K163" s="8"/>
      <c r="L163" s="8"/>
      <c r="M163" s="8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</row>
    <row r="164" spans="1:26">
      <c r="A164" s="49"/>
      <c r="B164" s="8"/>
      <c r="C164" s="8"/>
      <c r="D164" s="8"/>
      <c r="E164" s="8"/>
      <c r="F164" s="118"/>
      <c r="G164" s="8"/>
      <c r="H164" s="8"/>
      <c r="I164" s="8"/>
      <c r="J164" s="8"/>
      <c r="K164" s="8"/>
      <c r="L164" s="8"/>
      <c r="M164" s="8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</row>
    <row r="165" spans="1:26">
      <c r="A165" s="49"/>
      <c r="B165" s="8"/>
      <c r="C165" s="8"/>
      <c r="D165" s="8"/>
      <c r="E165" s="8"/>
      <c r="F165" s="118"/>
      <c r="G165" s="8"/>
      <c r="H165" s="8"/>
      <c r="I165" s="8"/>
      <c r="J165" s="8"/>
      <c r="K165" s="8"/>
      <c r="L165" s="8"/>
      <c r="M165" s="8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</row>
    <row r="166" spans="1:26">
      <c r="A166" s="49"/>
      <c r="B166" s="8"/>
      <c r="C166" s="8"/>
      <c r="D166" s="8"/>
      <c r="E166" s="8"/>
      <c r="F166" s="118"/>
      <c r="G166" s="8"/>
      <c r="H166" s="8"/>
      <c r="I166" s="8"/>
      <c r="J166" s="8"/>
      <c r="K166" s="8"/>
      <c r="L166" s="8"/>
      <c r="M166" s="8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</row>
    <row r="167" spans="1:26">
      <c r="A167" s="49"/>
      <c r="B167" s="8"/>
      <c r="C167" s="8"/>
      <c r="D167" s="8"/>
      <c r="E167" s="8"/>
      <c r="F167" s="118"/>
      <c r="G167" s="8"/>
      <c r="H167" s="8"/>
      <c r="I167" s="8"/>
      <c r="J167" s="8"/>
      <c r="K167" s="8"/>
      <c r="L167" s="8"/>
      <c r="M167" s="8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</row>
    <row r="168" spans="1:26">
      <c r="A168" s="49"/>
      <c r="B168" s="8"/>
      <c r="C168" s="8"/>
      <c r="D168" s="8"/>
      <c r="E168" s="8"/>
      <c r="F168" s="118"/>
      <c r="G168" s="8"/>
      <c r="H168" s="8"/>
      <c r="I168" s="8"/>
      <c r="J168" s="8"/>
      <c r="K168" s="8"/>
      <c r="L168" s="8"/>
      <c r="M168" s="8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</row>
    <row r="169" spans="1:26">
      <c r="A169" s="49"/>
      <c r="B169" s="8"/>
      <c r="C169" s="8"/>
      <c r="D169" s="8"/>
      <c r="E169" s="8"/>
      <c r="F169" s="118"/>
      <c r="G169" s="8"/>
      <c r="H169" s="8"/>
      <c r="I169" s="8"/>
      <c r="J169" s="8"/>
      <c r="K169" s="8"/>
      <c r="L169" s="8"/>
      <c r="M169" s="8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</row>
    <row r="170" spans="1:26">
      <c r="A170" s="49"/>
      <c r="B170" s="8"/>
      <c r="C170" s="8"/>
      <c r="D170" s="8"/>
      <c r="E170" s="8"/>
      <c r="F170" s="118"/>
      <c r="G170" s="8"/>
      <c r="H170" s="8"/>
      <c r="I170" s="8"/>
      <c r="J170" s="8"/>
      <c r="K170" s="8"/>
      <c r="L170" s="8"/>
      <c r="M170" s="8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</row>
    <row r="171" spans="1:26">
      <c r="A171" s="49"/>
      <c r="B171" s="8"/>
      <c r="C171" s="8"/>
      <c r="D171" s="8"/>
      <c r="E171" s="8"/>
      <c r="F171" s="118"/>
      <c r="G171" s="8"/>
      <c r="H171" s="8"/>
      <c r="I171" s="8"/>
      <c r="J171" s="8"/>
      <c r="K171" s="8"/>
      <c r="L171" s="8"/>
      <c r="M171" s="8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</row>
    <row r="172" spans="1:26">
      <c r="A172" s="49"/>
      <c r="B172" s="8"/>
      <c r="C172" s="8"/>
      <c r="D172" s="8"/>
      <c r="E172" s="8"/>
      <c r="F172" s="118"/>
      <c r="G172" s="8"/>
      <c r="H172" s="8"/>
      <c r="I172" s="8"/>
      <c r="J172" s="8"/>
      <c r="K172" s="8"/>
      <c r="L172" s="8"/>
      <c r="M172" s="8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</row>
    <row r="173" spans="1:26">
      <c r="A173" s="49"/>
      <c r="B173" s="8"/>
      <c r="C173" s="8"/>
      <c r="D173" s="8"/>
      <c r="E173" s="8"/>
      <c r="F173" s="118"/>
      <c r="G173" s="8"/>
      <c r="H173" s="8"/>
      <c r="I173" s="8"/>
      <c r="J173" s="8"/>
      <c r="K173" s="8"/>
      <c r="L173" s="8"/>
      <c r="M173" s="8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</row>
    <row r="174" spans="1:26">
      <c r="A174" s="49"/>
      <c r="B174" s="8"/>
      <c r="C174" s="8"/>
      <c r="D174" s="8"/>
      <c r="E174" s="8"/>
      <c r="F174" s="118"/>
      <c r="G174" s="8"/>
      <c r="H174" s="8"/>
      <c r="I174" s="8"/>
      <c r="J174" s="8"/>
      <c r="K174" s="8"/>
      <c r="L174" s="8"/>
      <c r="M174" s="8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</row>
    <row r="175" spans="1:26">
      <c r="A175" s="49"/>
      <c r="B175" s="8"/>
      <c r="C175" s="8"/>
      <c r="D175" s="8"/>
      <c r="E175" s="8"/>
      <c r="F175" s="118"/>
      <c r="G175" s="8"/>
      <c r="H175" s="8"/>
      <c r="I175" s="8"/>
      <c r="J175" s="8"/>
      <c r="K175" s="8"/>
      <c r="L175" s="8"/>
      <c r="M175" s="8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</row>
    <row r="176" spans="1:26">
      <c r="A176" s="49"/>
      <c r="B176" s="8"/>
      <c r="C176" s="8"/>
      <c r="D176" s="8"/>
      <c r="E176" s="8"/>
      <c r="F176" s="118"/>
      <c r="G176" s="8"/>
      <c r="H176" s="8"/>
      <c r="I176" s="8"/>
      <c r="J176" s="8"/>
      <c r="K176" s="8"/>
      <c r="L176" s="8"/>
      <c r="M176" s="8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</row>
    <row r="177" spans="1:26">
      <c r="A177" s="49"/>
      <c r="B177" s="8"/>
      <c r="C177" s="8"/>
      <c r="D177" s="8"/>
      <c r="E177" s="8"/>
      <c r="F177" s="118"/>
      <c r="G177" s="8"/>
      <c r="H177" s="8"/>
      <c r="I177" s="8"/>
      <c r="J177" s="8"/>
      <c r="K177" s="8"/>
      <c r="L177" s="8"/>
      <c r="M177" s="8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</row>
    <row r="178" spans="1:26">
      <c r="A178" s="49"/>
      <c r="B178" s="8"/>
      <c r="C178" s="8"/>
      <c r="D178" s="8"/>
      <c r="E178" s="8"/>
      <c r="F178" s="118"/>
      <c r="G178" s="8"/>
      <c r="H178" s="8"/>
      <c r="I178" s="8"/>
      <c r="J178" s="8"/>
      <c r="K178" s="8"/>
      <c r="L178" s="8"/>
      <c r="M178" s="8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</row>
    <row r="179" spans="1:26">
      <c r="A179" s="49"/>
      <c r="B179" s="8"/>
      <c r="C179" s="8"/>
      <c r="D179" s="8"/>
      <c r="E179" s="8"/>
      <c r="F179" s="118"/>
      <c r="G179" s="8"/>
      <c r="H179" s="8"/>
      <c r="I179" s="8"/>
      <c r="J179" s="8"/>
      <c r="K179" s="8"/>
      <c r="L179" s="8"/>
      <c r="M179" s="8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</row>
    <row r="180" spans="1:26">
      <c r="A180" s="49"/>
      <c r="B180" s="8"/>
      <c r="C180" s="8"/>
      <c r="D180" s="8"/>
      <c r="E180" s="8"/>
      <c r="F180" s="118"/>
      <c r="G180" s="8"/>
      <c r="H180" s="8"/>
      <c r="I180" s="8"/>
      <c r="J180" s="8"/>
      <c r="K180" s="8"/>
      <c r="L180" s="8"/>
      <c r="M180" s="8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</row>
    <row r="181" spans="1:26">
      <c r="A181" s="49"/>
      <c r="B181" s="8"/>
      <c r="C181" s="8"/>
      <c r="D181" s="8"/>
      <c r="E181" s="8"/>
      <c r="F181" s="118"/>
      <c r="G181" s="8"/>
      <c r="H181" s="8"/>
      <c r="I181" s="8"/>
      <c r="J181" s="8"/>
      <c r="K181" s="8"/>
      <c r="L181" s="8"/>
      <c r="M181" s="8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</row>
    <row r="182" spans="1:26">
      <c r="A182" s="49"/>
      <c r="B182" s="8"/>
      <c r="C182" s="8"/>
      <c r="D182" s="8"/>
      <c r="E182" s="8"/>
      <c r="F182" s="118"/>
      <c r="G182" s="8"/>
      <c r="H182" s="8"/>
      <c r="I182" s="8"/>
      <c r="J182" s="8"/>
      <c r="K182" s="8"/>
      <c r="L182" s="8"/>
      <c r="M182" s="8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</row>
    <row r="183" spans="1:26">
      <c r="A183" s="49"/>
      <c r="B183" s="8"/>
      <c r="C183" s="8"/>
      <c r="D183" s="8"/>
      <c r="E183" s="8"/>
      <c r="F183" s="118"/>
      <c r="G183" s="8"/>
      <c r="H183" s="8"/>
      <c r="I183" s="8"/>
      <c r="J183" s="8"/>
      <c r="K183" s="8"/>
      <c r="L183" s="8"/>
      <c r="M183" s="8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</row>
    <row r="184" spans="1:26">
      <c r="A184" s="49"/>
      <c r="B184" s="8"/>
      <c r="C184" s="8"/>
      <c r="D184" s="8"/>
      <c r="E184" s="8"/>
      <c r="F184" s="118"/>
      <c r="G184" s="8"/>
      <c r="H184" s="8"/>
      <c r="I184" s="8"/>
      <c r="J184" s="8"/>
      <c r="K184" s="8"/>
      <c r="L184" s="8"/>
      <c r="M184" s="8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</row>
    <row r="185" spans="1:26">
      <c r="A185" s="49"/>
      <c r="B185" s="8"/>
      <c r="C185" s="8"/>
      <c r="D185" s="8"/>
      <c r="E185" s="8"/>
      <c r="F185" s="118"/>
      <c r="G185" s="8"/>
      <c r="H185" s="8"/>
      <c r="I185" s="8"/>
      <c r="J185" s="8"/>
      <c r="K185" s="8"/>
      <c r="L185" s="8"/>
      <c r="M185" s="8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</row>
    <row r="186" spans="1:26">
      <c r="A186" s="49"/>
      <c r="B186" s="8"/>
      <c r="C186" s="8"/>
      <c r="D186" s="8"/>
      <c r="E186" s="8"/>
      <c r="F186" s="118"/>
      <c r="G186" s="8"/>
      <c r="H186" s="8"/>
      <c r="I186" s="8"/>
      <c r="J186" s="8"/>
      <c r="K186" s="8"/>
      <c r="L186" s="8"/>
      <c r="M186" s="8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</row>
    <row r="187" spans="1:26">
      <c r="A187" s="49"/>
      <c r="B187" s="8"/>
      <c r="C187" s="8"/>
      <c r="D187" s="8"/>
      <c r="E187" s="8"/>
      <c r="F187" s="118"/>
      <c r="G187" s="8"/>
      <c r="H187" s="8"/>
      <c r="I187" s="8"/>
      <c r="J187" s="8"/>
      <c r="K187" s="8"/>
      <c r="L187" s="8"/>
      <c r="M187" s="8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</row>
    <row r="188" spans="1:26">
      <c r="A188" s="49"/>
      <c r="B188" s="8"/>
      <c r="C188" s="8"/>
      <c r="D188" s="8"/>
      <c r="E188" s="8"/>
      <c r="F188" s="118"/>
      <c r="G188" s="8"/>
      <c r="H188" s="8"/>
      <c r="I188" s="8"/>
      <c r="J188" s="8"/>
      <c r="K188" s="8"/>
      <c r="L188" s="8"/>
      <c r="M188" s="8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</row>
    <row r="189" spans="1:26">
      <c r="A189" s="49"/>
      <c r="B189" s="8"/>
      <c r="C189" s="8"/>
      <c r="D189" s="8"/>
      <c r="E189" s="8"/>
      <c r="F189" s="118"/>
      <c r="G189" s="8"/>
      <c r="H189" s="8"/>
      <c r="I189" s="8"/>
      <c r="J189" s="8"/>
      <c r="K189" s="8"/>
      <c r="L189" s="8"/>
      <c r="M189" s="8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</row>
    <row r="190" spans="1:26">
      <c r="A190" s="49"/>
      <c r="B190" s="8"/>
      <c r="C190" s="8"/>
      <c r="D190" s="8"/>
      <c r="E190" s="8"/>
      <c r="F190" s="118"/>
      <c r="G190" s="8"/>
      <c r="H190" s="8"/>
      <c r="I190" s="8"/>
      <c r="J190" s="8"/>
      <c r="K190" s="8"/>
      <c r="L190" s="8"/>
      <c r="M190" s="8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</row>
    <row r="191" spans="1:26">
      <c r="A191" s="49"/>
      <c r="B191" s="8"/>
      <c r="C191" s="8"/>
      <c r="D191" s="8"/>
      <c r="E191" s="8"/>
      <c r="F191" s="118"/>
      <c r="G191" s="8"/>
      <c r="H191" s="8"/>
      <c r="I191" s="8"/>
      <c r="J191" s="8"/>
      <c r="K191" s="8"/>
      <c r="L191" s="8"/>
      <c r="M191" s="8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</row>
    <row r="192" spans="1:26">
      <c r="A192" s="49"/>
      <c r="B192" s="8"/>
      <c r="C192" s="8"/>
      <c r="D192" s="8"/>
      <c r="E192" s="8"/>
      <c r="F192" s="118"/>
      <c r="G192" s="8"/>
      <c r="H192" s="8"/>
      <c r="I192" s="8"/>
      <c r="J192" s="8"/>
      <c r="K192" s="8"/>
      <c r="L192" s="8"/>
      <c r="M192" s="8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</row>
    <row r="193" spans="1:26">
      <c r="A193" s="49"/>
      <c r="B193" s="8"/>
      <c r="C193" s="8"/>
      <c r="D193" s="8"/>
      <c r="E193" s="8"/>
      <c r="F193" s="118"/>
      <c r="G193" s="8"/>
      <c r="H193" s="8"/>
      <c r="I193" s="8"/>
      <c r="J193" s="8"/>
      <c r="K193" s="8"/>
      <c r="L193" s="8"/>
      <c r="M193" s="8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</row>
    <row r="194" spans="1:26">
      <c r="A194" s="49"/>
      <c r="B194" s="8"/>
      <c r="C194" s="8"/>
      <c r="D194" s="8"/>
      <c r="E194" s="8"/>
      <c r="F194" s="118"/>
      <c r="G194" s="8"/>
      <c r="H194" s="8"/>
      <c r="I194" s="8"/>
      <c r="J194" s="8"/>
      <c r="K194" s="8"/>
      <c r="L194" s="8"/>
      <c r="M194" s="8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</row>
    <row r="195" spans="1:26">
      <c r="A195" s="49"/>
      <c r="B195" s="8"/>
      <c r="C195" s="8"/>
      <c r="D195" s="8"/>
      <c r="E195" s="8"/>
      <c r="F195" s="118"/>
      <c r="G195" s="8"/>
      <c r="H195" s="8"/>
      <c r="I195" s="8"/>
      <c r="J195" s="8"/>
      <c r="K195" s="8"/>
      <c r="L195" s="8"/>
      <c r="M195" s="8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</row>
    <row r="196" spans="1:26">
      <c r="A196" s="49"/>
      <c r="B196" s="8"/>
      <c r="C196" s="8"/>
      <c r="D196" s="8"/>
      <c r="E196" s="8"/>
      <c r="F196" s="118"/>
      <c r="G196" s="8"/>
      <c r="H196" s="8"/>
      <c r="I196" s="8"/>
      <c r="J196" s="8"/>
      <c r="K196" s="8"/>
      <c r="L196" s="8"/>
      <c r="M196" s="8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</row>
    <row r="197" spans="1:26">
      <c r="A197" s="49"/>
      <c r="B197" s="8"/>
      <c r="C197" s="8"/>
      <c r="D197" s="8"/>
      <c r="E197" s="8"/>
      <c r="F197" s="118"/>
      <c r="G197" s="8"/>
      <c r="H197" s="8"/>
      <c r="I197" s="8"/>
      <c r="J197" s="8"/>
      <c r="K197" s="8"/>
      <c r="L197" s="8"/>
      <c r="M197" s="8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</row>
    <row r="198" spans="1:26">
      <c r="A198" s="49"/>
      <c r="B198" s="8"/>
      <c r="C198" s="8"/>
      <c r="D198" s="8"/>
      <c r="E198" s="8"/>
      <c r="F198" s="118"/>
      <c r="G198" s="8"/>
      <c r="H198" s="8"/>
      <c r="I198" s="8"/>
      <c r="J198" s="8"/>
      <c r="K198" s="8"/>
      <c r="L198" s="8"/>
      <c r="M198" s="8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</row>
    <row r="199" spans="1:26">
      <c r="A199" s="49"/>
      <c r="B199" s="8"/>
      <c r="C199" s="8"/>
      <c r="D199" s="8"/>
      <c r="E199" s="8"/>
      <c r="F199" s="118"/>
      <c r="G199" s="8"/>
      <c r="H199" s="8"/>
      <c r="I199" s="8"/>
      <c r="J199" s="8"/>
      <c r="K199" s="8"/>
      <c r="L199" s="8"/>
      <c r="M199" s="8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</row>
    <row r="200" spans="1:26">
      <c r="A200" s="49"/>
      <c r="B200" s="8"/>
      <c r="C200" s="8"/>
      <c r="D200" s="8"/>
      <c r="E200" s="8"/>
      <c r="F200" s="118"/>
      <c r="G200" s="8"/>
      <c r="H200" s="8"/>
      <c r="I200" s="8"/>
      <c r="J200" s="8"/>
      <c r="K200" s="8"/>
      <c r="L200" s="8"/>
      <c r="M200" s="8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</row>
    <row r="201" spans="1:26">
      <c r="A201" s="49"/>
      <c r="B201" s="8"/>
      <c r="C201" s="8"/>
      <c r="D201" s="8"/>
      <c r="E201" s="8"/>
      <c r="F201" s="118"/>
      <c r="G201" s="8"/>
      <c r="H201" s="8"/>
      <c r="I201" s="8"/>
      <c r="J201" s="8"/>
      <c r="K201" s="8"/>
      <c r="L201" s="8"/>
      <c r="M201" s="8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</row>
    <row r="202" spans="1:26">
      <c r="A202" s="49"/>
      <c r="B202" s="8"/>
      <c r="C202" s="8"/>
      <c r="D202" s="8"/>
      <c r="E202" s="8"/>
      <c r="F202" s="118"/>
      <c r="G202" s="8"/>
      <c r="H202" s="8"/>
      <c r="I202" s="8"/>
      <c r="J202" s="8"/>
      <c r="K202" s="8"/>
      <c r="L202" s="8"/>
      <c r="M202" s="8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</row>
    <row r="203" spans="1:26">
      <c r="A203" s="49"/>
      <c r="B203" s="8"/>
      <c r="C203" s="8"/>
      <c r="D203" s="8"/>
      <c r="E203" s="8"/>
      <c r="F203" s="118"/>
      <c r="G203" s="8"/>
      <c r="H203" s="8"/>
      <c r="I203" s="8"/>
      <c r="J203" s="8"/>
      <c r="K203" s="8"/>
      <c r="L203" s="8"/>
      <c r="M203" s="8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</row>
    <row r="204" spans="1:26">
      <c r="A204" s="49"/>
      <c r="B204" s="8"/>
      <c r="C204" s="8"/>
      <c r="D204" s="8"/>
      <c r="E204" s="8"/>
      <c r="F204" s="118"/>
      <c r="G204" s="8"/>
      <c r="H204" s="8"/>
      <c r="I204" s="8"/>
      <c r="J204" s="8"/>
      <c r="K204" s="8"/>
      <c r="L204" s="8"/>
      <c r="M204" s="8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</row>
    <row r="205" spans="1:26">
      <c r="A205" s="49"/>
      <c r="B205" s="8"/>
      <c r="C205" s="8"/>
      <c r="D205" s="8"/>
      <c r="E205" s="8"/>
      <c r="F205" s="118"/>
      <c r="G205" s="8"/>
      <c r="H205" s="8"/>
      <c r="I205" s="8"/>
      <c r="J205" s="8"/>
      <c r="K205" s="8"/>
      <c r="L205" s="8"/>
      <c r="M205" s="8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</row>
    <row r="206" spans="1:26">
      <c r="A206" s="49"/>
      <c r="B206" s="8"/>
      <c r="C206" s="8"/>
      <c r="D206" s="8"/>
      <c r="E206" s="8"/>
      <c r="F206" s="118"/>
      <c r="G206" s="8"/>
      <c r="H206" s="8"/>
      <c r="I206" s="8"/>
      <c r="J206" s="8"/>
      <c r="K206" s="8"/>
      <c r="L206" s="8"/>
      <c r="M206" s="8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</row>
    <row r="207" spans="1:26">
      <c r="A207" s="49"/>
      <c r="B207" s="8"/>
      <c r="C207" s="8"/>
      <c r="D207" s="8"/>
      <c r="E207" s="8"/>
      <c r="F207" s="118"/>
      <c r="G207" s="8"/>
      <c r="H207" s="8"/>
      <c r="I207" s="8"/>
      <c r="J207" s="8"/>
      <c r="K207" s="8"/>
      <c r="L207" s="8"/>
      <c r="M207" s="8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</row>
    <row r="208" spans="1:26">
      <c r="A208" s="49"/>
      <c r="B208" s="8"/>
      <c r="C208" s="8"/>
      <c r="D208" s="8"/>
      <c r="E208" s="8"/>
      <c r="F208" s="118"/>
      <c r="G208" s="8"/>
      <c r="H208" s="8"/>
      <c r="I208" s="8"/>
      <c r="J208" s="8"/>
      <c r="K208" s="8"/>
      <c r="L208" s="8"/>
      <c r="M208" s="8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</row>
    <row r="209" spans="1:26">
      <c r="A209" s="49"/>
      <c r="B209" s="8"/>
      <c r="C209" s="8"/>
      <c r="D209" s="8"/>
      <c r="E209" s="8"/>
      <c r="F209" s="118"/>
      <c r="G209" s="8"/>
      <c r="H209" s="8"/>
      <c r="I209" s="8"/>
      <c r="J209" s="8"/>
      <c r="K209" s="8"/>
      <c r="L209" s="8"/>
      <c r="M209" s="8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</row>
    <row r="210" spans="1:26">
      <c r="A210" s="49"/>
      <c r="B210" s="8"/>
      <c r="C210" s="8"/>
      <c r="D210" s="8"/>
      <c r="E210" s="8"/>
      <c r="F210" s="118"/>
      <c r="G210" s="8"/>
      <c r="H210" s="8"/>
      <c r="I210" s="8"/>
      <c r="J210" s="8"/>
      <c r="K210" s="8"/>
      <c r="L210" s="8"/>
      <c r="M210" s="8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</row>
    <row r="211" spans="1:26">
      <c r="A211" s="49"/>
      <c r="B211" s="8"/>
      <c r="C211" s="8"/>
      <c r="D211" s="8"/>
      <c r="E211" s="8"/>
      <c r="F211" s="118"/>
      <c r="G211" s="8"/>
      <c r="H211" s="8"/>
      <c r="I211" s="8"/>
      <c r="J211" s="8"/>
      <c r="K211" s="8"/>
      <c r="L211" s="8"/>
      <c r="M211" s="8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</row>
    <row r="212" spans="1:26">
      <c r="A212" s="49"/>
      <c r="B212" s="8"/>
      <c r="C212" s="8"/>
      <c r="D212" s="8"/>
      <c r="E212" s="8"/>
      <c r="F212" s="118"/>
      <c r="G212" s="8"/>
      <c r="H212" s="8"/>
      <c r="I212" s="8"/>
      <c r="J212" s="8"/>
      <c r="K212" s="8"/>
      <c r="L212" s="8"/>
      <c r="M212" s="8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</row>
    <row r="213" spans="1:26">
      <c r="A213" s="49"/>
      <c r="B213" s="8"/>
      <c r="C213" s="8"/>
      <c r="D213" s="8"/>
      <c r="E213" s="8"/>
      <c r="F213" s="118"/>
      <c r="G213" s="8"/>
      <c r="H213" s="8"/>
      <c r="I213" s="8"/>
      <c r="J213" s="8"/>
      <c r="K213" s="8"/>
      <c r="L213" s="8"/>
      <c r="M213" s="8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</row>
    <row r="214" spans="1:26">
      <c r="A214" s="49"/>
      <c r="B214" s="8"/>
      <c r="C214" s="8"/>
      <c r="D214" s="8"/>
      <c r="E214" s="8"/>
      <c r="F214" s="118"/>
      <c r="G214" s="8"/>
      <c r="H214" s="8"/>
      <c r="I214" s="8"/>
      <c r="J214" s="8"/>
      <c r="K214" s="8"/>
      <c r="L214" s="8"/>
      <c r="M214" s="8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</row>
    <row r="215" spans="1:26">
      <c r="A215" s="49"/>
      <c r="B215" s="8"/>
      <c r="C215" s="8"/>
      <c r="D215" s="8"/>
      <c r="E215" s="8"/>
      <c r="F215" s="118"/>
      <c r="G215" s="8"/>
      <c r="H215" s="8"/>
      <c r="I215" s="8"/>
      <c r="J215" s="8"/>
      <c r="K215" s="8"/>
      <c r="L215" s="8"/>
      <c r="M215" s="8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</row>
    <row r="216" spans="1:26">
      <c r="A216" s="49"/>
      <c r="B216" s="8"/>
      <c r="C216" s="8"/>
      <c r="D216" s="8"/>
      <c r="E216" s="8"/>
      <c r="F216" s="118"/>
      <c r="G216" s="8"/>
      <c r="H216" s="8"/>
      <c r="I216" s="8"/>
      <c r="J216" s="8"/>
      <c r="K216" s="8"/>
      <c r="L216" s="8"/>
      <c r="M216" s="8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</row>
    <row r="217" spans="1:26">
      <c r="A217" s="49"/>
      <c r="B217" s="8"/>
      <c r="C217" s="8"/>
      <c r="D217" s="8"/>
      <c r="E217" s="8"/>
      <c r="F217" s="118"/>
      <c r="G217" s="8"/>
      <c r="H217" s="8"/>
      <c r="I217" s="8"/>
      <c r="J217" s="8"/>
      <c r="K217" s="8"/>
      <c r="L217" s="8"/>
      <c r="M217" s="8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</row>
    <row r="218" spans="1:26">
      <c r="A218" s="49"/>
      <c r="B218" s="8"/>
      <c r="C218" s="8"/>
      <c r="D218" s="8"/>
      <c r="E218" s="8"/>
      <c r="F218" s="118"/>
      <c r="G218" s="8"/>
      <c r="H218" s="8"/>
      <c r="I218" s="8"/>
      <c r="J218" s="8"/>
      <c r="K218" s="8"/>
      <c r="L218" s="8"/>
      <c r="M218" s="8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</row>
    <row r="219" spans="1:26">
      <c r="A219" s="49"/>
      <c r="B219" s="8"/>
      <c r="C219" s="8"/>
      <c r="D219" s="8"/>
      <c r="E219" s="8"/>
      <c r="F219" s="118"/>
      <c r="G219" s="8"/>
      <c r="H219" s="8"/>
      <c r="I219" s="8"/>
      <c r="J219" s="8"/>
      <c r="K219" s="8"/>
      <c r="L219" s="8"/>
      <c r="M219" s="8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</row>
    <row r="220" spans="1:26">
      <c r="A220" s="49"/>
      <c r="B220" s="8"/>
      <c r="C220" s="8"/>
      <c r="D220" s="8"/>
      <c r="E220" s="8"/>
      <c r="F220" s="118"/>
      <c r="G220" s="8"/>
      <c r="H220" s="8"/>
      <c r="I220" s="8"/>
      <c r="J220" s="8"/>
      <c r="K220" s="8"/>
      <c r="L220" s="8"/>
      <c r="M220" s="8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</row>
    <row r="221" spans="1:26">
      <c r="A221" s="49"/>
      <c r="B221" s="8"/>
      <c r="C221" s="8"/>
      <c r="D221" s="8"/>
      <c r="E221" s="8"/>
      <c r="F221" s="118"/>
      <c r="G221" s="8"/>
      <c r="H221" s="8"/>
      <c r="I221" s="8"/>
      <c r="J221" s="8"/>
      <c r="K221" s="8"/>
      <c r="L221" s="8"/>
      <c r="M221" s="8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</row>
    <row r="222" spans="1:26">
      <c r="A222" s="49"/>
      <c r="B222" s="8"/>
      <c r="C222" s="8"/>
      <c r="D222" s="8"/>
      <c r="E222" s="8"/>
      <c r="F222" s="118"/>
      <c r="G222" s="8"/>
      <c r="H222" s="8"/>
      <c r="I222" s="8"/>
      <c r="J222" s="8"/>
      <c r="K222" s="8"/>
      <c r="L222" s="8"/>
      <c r="M222" s="8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</row>
    <row r="223" spans="1:26">
      <c r="A223" s="49"/>
      <c r="B223" s="8"/>
      <c r="C223" s="8"/>
      <c r="D223" s="8"/>
      <c r="E223" s="8"/>
      <c r="F223" s="118"/>
      <c r="G223" s="8"/>
      <c r="H223" s="8"/>
      <c r="I223" s="8"/>
      <c r="J223" s="8"/>
      <c r="K223" s="8"/>
      <c r="L223" s="8"/>
      <c r="M223" s="8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</row>
    <row r="224" spans="1:26">
      <c r="A224" s="49"/>
      <c r="B224" s="8"/>
      <c r="C224" s="8"/>
      <c r="D224" s="8"/>
      <c r="E224" s="8"/>
      <c r="F224" s="118"/>
      <c r="G224" s="8"/>
      <c r="H224" s="8"/>
      <c r="I224" s="8"/>
      <c r="J224" s="8"/>
      <c r="K224" s="8"/>
      <c r="L224" s="8"/>
      <c r="M224" s="8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</row>
    <row r="225" spans="1:26">
      <c r="A225" s="49"/>
      <c r="B225" s="8"/>
      <c r="C225" s="8"/>
      <c r="D225" s="8"/>
      <c r="E225" s="8"/>
      <c r="F225" s="118"/>
      <c r="G225" s="8"/>
      <c r="H225" s="8"/>
      <c r="I225" s="8"/>
      <c r="J225" s="8"/>
      <c r="K225" s="8"/>
      <c r="L225" s="8"/>
      <c r="M225" s="8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</row>
    <row r="226" spans="1:26">
      <c r="A226" s="49"/>
      <c r="B226" s="8"/>
      <c r="C226" s="8"/>
      <c r="D226" s="8"/>
      <c r="E226" s="8"/>
      <c r="F226" s="118"/>
      <c r="G226" s="8"/>
      <c r="H226" s="8"/>
      <c r="I226" s="8"/>
      <c r="J226" s="8"/>
      <c r="K226" s="8"/>
      <c r="L226" s="8"/>
      <c r="M226" s="8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</row>
    <row r="227" spans="1:26">
      <c r="A227" s="49"/>
      <c r="B227" s="8"/>
      <c r="C227" s="8"/>
      <c r="D227" s="8"/>
      <c r="E227" s="8"/>
      <c r="F227" s="118"/>
      <c r="G227" s="8"/>
      <c r="H227" s="8"/>
      <c r="I227" s="8"/>
      <c r="J227" s="8"/>
      <c r="K227" s="8"/>
      <c r="L227" s="8"/>
      <c r="M227" s="8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</row>
    <row r="228" spans="1:26">
      <c r="A228" s="49"/>
      <c r="B228" s="8"/>
      <c r="C228" s="8"/>
      <c r="D228" s="8"/>
      <c r="E228" s="8"/>
      <c r="F228" s="118"/>
      <c r="G228" s="8"/>
      <c r="H228" s="8"/>
      <c r="I228" s="8"/>
      <c r="J228" s="8"/>
      <c r="K228" s="8"/>
      <c r="L228" s="8"/>
      <c r="M228" s="8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</row>
    <row r="229" spans="1:26">
      <c r="A229" s="49"/>
      <c r="B229" s="8"/>
      <c r="C229" s="8"/>
      <c r="D229" s="8"/>
      <c r="E229" s="8"/>
      <c r="F229" s="118"/>
      <c r="G229" s="8"/>
      <c r="H229" s="8"/>
      <c r="I229" s="8"/>
      <c r="J229" s="8"/>
      <c r="K229" s="8"/>
      <c r="L229" s="8"/>
      <c r="M229" s="8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</row>
    <row r="230" spans="1:26">
      <c r="A230" s="49"/>
      <c r="B230" s="8"/>
      <c r="C230" s="8"/>
      <c r="D230" s="8"/>
      <c r="E230" s="8"/>
      <c r="F230" s="118"/>
      <c r="G230" s="8"/>
      <c r="H230" s="8"/>
      <c r="I230" s="8"/>
      <c r="J230" s="8"/>
      <c r="K230" s="8"/>
      <c r="L230" s="8"/>
      <c r="M230" s="8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</row>
    <row r="231" spans="1:26">
      <c r="A231" s="49"/>
      <c r="B231" s="8"/>
      <c r="C231" s="8"/>
      <c r="D231" s="8"/>
      <c r="E231" s="8"/>
      <c r="F231" s="118"/>
      <c r="G231" s="8"/>
      <c r="H231" s="8"/>
      <c r="I231" s="8"/>
      <c r="J231" s="8"/>
      <c r="K231" s="8"/>
      <c r="L231" s="8"/>
      <c r="M231" s="8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</row>
    <row r="232" spans="1:26">
      <c r="A232" s="49"/>
      <c r="B232" s="8"/>
      <c r="C232" s="8"/>
      <c r="D232" s="8"/>
      <c r="E232" s="8"/>
      <c r="F232" s="118"/>
      <c r="G232" s="8"/>
      <c r="H232" s="8"/>
      <c r="I232" s="8"/>
      <c r="J232" s="8"/>
      <c r="K232" s="8"/>
      <c r="L232" s="8"/>
      <c r="M232" s="8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</row>
    <row r="233" spans="1:26">
      <c r="A233" s="49"/>
      <c r="B233" s="8"/>
      <c r="C233" s="8"/>
      <c r="D233" s="8"/>
      <c r="E233" s="8"/>
      <c r="F233" s="118"/>
      <c r="G233" s="8"/>
      <c r="H233" s="8"/>
      <c r="I233" s="8"/>
      <c r="J233" s="8"/>
      <c r="K233" s="8"/>
      <c r="L233" s="8"/>
      <c r="M233" s="8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</row>
    <row r="234" spans="1:26">
      <c r="A234" s="49"/>
      <c r="B234" s="8"/>
      <c r="C234" s="8"/>
      <c r="D234" s="8"/>
      <c r="E234" s="8"/>
      <c r="F234" s="118"/>
      <c r="G234" s="8"/>
      <c r="H234" s="8"/>
      <c r="I234" s="8"/>
      <c r="J234" s="8"/>
      <c r="K234" s="8"/>
      <c r="L234" s="8"/>
      <c r="M234" s="8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</row>
    <row r="235" spans="1:26">
      <c r="A235" s="49"/>
      <c r="B235" s="8"/>
      <c r="C235" s="8"/>
      <c r="D235" s="8"/>
      <c r="E235" s="8"/>
      <c r="F235" s="118"/>
      <c r="G235" s="8"/>
      <c r="H235" s="8"/>
      <c r="I235" s="8"/>
      <c r="J235" s="8"/>
      <c r="K235" s="8"/>
      <c r="L235" s="8"/>
      <c r="M235" s="8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</row>
    <row r="236" spans="1:26">
      <c r="A236" s="49"/>
      <c r="B236" s="8"/>
      <c r="C236" s="8"/>
      <c r="D236" s="8"/>
      <c r="E236" s="8"/>
      <c r="F236" s="118"/>
      <c r="G236" s="8"/>
      <c r="H236" s="8"/>
      <c r="I236" s="8"/>
      <c r="J236" s="8"/>
      <c r="K236" s="8"/>
      <c r="L236" s="8"/>
      <c r="M236" s="8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</row>
    <row r="237" spans="1:26">
      <c r="A237" s="49"/>
      <c r="B237" s="8"/>
      <c r="C237" s="8"/>
      <c r="D237" s="8"/>
      <c r="E237" s="8"/>
      <c r="F237" s="118"/>
      <c r="G237" s="8"/>
      <c r="H237" s="8"/>
      <c r="I237" s="8"/>
      <c r="J237" s="8"/>
      <c r="K237" s="8"/>
      <c r="L237" s="8"/>
      <c r="M237" s="8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</row>
    <row r="238" spans="1:26">
      <c r="A238" s="49"/>
      <c r="B238" s="8"/>
      <c r="C238" s="8"/>
      <c r="D238" s="8"/>
      <c r="E238" s="8"/>
      <c r="F238" s="118"/>
      <c r="G238" s="8"/>
      <c r="H238" s="8"/>
      <c r="I238" s="8"/>
      <c r="J238" s="8"/>
      <c r="K238" s="8"/>
      <c r="L238" s="8"/>
      <c r="M238" s="8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</row>
    <row r="239" spans="1:26">
      <c r="A239" s="49"/>
      <c r="B239" s="8"/>
      <c r="C239" s="8"/>
      <c r="D239" s="8"/>
      <c r="E239" s="8"/>
      <c r="F239" s="118"/>
      <c r="G239" s="8"/>
      <c r="H239" s="8"/>
      <c r="I239" s="8"/>
      <c r="J239" s="8"/>
      <c r="K239" s="8"/>
      <c r="L239" s="8"/>
      <c r="M239" s="8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</row>
    <row r="240" spans="1:26">
      <c r="A240" s="49"/>
      <c r="B240" s="8"/>
      <c r="C240" s="8"/>
      <c r="D240" s="8"/>
      <c r="E240" s="8"/>
      <c r="F240" s="118"/>
      <c r="G240" s="8"/>
      <c r="H240" s="8"/>
      <c r="I240" s="8"/>
      <c r="J240" s="8"/>
      <c r="K240" s="8"/>
      <c r="L240" s="8"/>
      <c r="M240" s="8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</row>
    <row r="241" spans="1:26">
      <c r="A241" s="49"/>
      <c r="B241" s="8"/>
      <c r="C241" s="8"/>
      <c r="D241" s="8"/>
      <c r="E241" s="8"/>
      <c r="F241" s="118"/>
      <c r="G241" s="8"/>
      <c r="H241" s="8"/>
      <c r="I241" s="8"/>
      <c r="J241" s="8"/>
      <c r="K241" s="8"/>
      <c r="L241" s="8"/>
      <c r="M241" s="8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</row>
    <row r="242" spans="1:26">
      <c r="A242" s="49"/>
      <c r="B242" s="8"/>
      <c r="C242" s="8"/>
      <c r="D242" s="8"/>
      <c r="E242" s="8"/>
      <c r="F242" s="118"/>
      <c r="G242" s="8"/>
      <c r="H242" s="8"/>
      <c r="I242" s="8"/>
      <c r="J242" s="8"/>
      <c r="K242" s="8"/>
      <c r="L242" s="8"/>
      <c r="M242" s="8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</row>
    <row r="243" spans="1:26">
      <c r="A243" s="49"/>
      <c r="B243" s="8"/>
      <c r="C243" s="8"/>
      <c r="D243" s="8"/>
      <c r="E243" s="8"/>
      <c r="F243" s="118"/>
      <c r="G243" s="8"/>
      <c r="H243" s="8"/>
      <c r="I243" s="8"/>
      <c r="J243" s="8"/>
      <c r="K243" s="8"/>
      <c r="L243" s="8"/>
      <c r="M243" s="8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</row>
    <row r="244" spans="1:26">
      <c r="A244" s="49"/>
      <c r="B244" s="8"/>
      <c r="C244" s="8"/>
      <c r="D244" s="8"/>
      <c r="E244" s="8"/>
      <c r="F244" s="118"/>
      <c r="G244" s="8"/>
      <c r="H244" s="8"/>
      <c r="I244" s="8"/>
      <c r="J244" s="8"/>
      <c r="K244" s="8"/>
      <c r="L244" s="8"/>
      <c r="M244" s="8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</row>
    <row r="245" spans="1:26">
      <c r="A245" s="49"/>
      <c r="B245" s="8"/>
      <c r="C245" s="8"/>
      <c r="D245" s="8"/>
      <c r="E245" s="8"/>
      <c r="F245" s="118"/>
      <c r="G245" s="8"/>
      <c r="H245" s="8"/>
      <c r="I245" s="8"/>
      <c r="J245" s="8"/>
      <c r="K245" s="8"/>
      <c r="L245" s="8"/>
      <c r="M245" s="8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</row>
    <row r="246" spans="1:26">
      <c r="A246" s="49"/>
      <c r="B246" s="8"/>
      <c r="C246" s="8"/>
      <c r="D246" s="8"/>
      <c r="E246" s="8"/>
      <c r="F246" s="118"/>
      <c r="G246" s="8"/>
      <c r="H246" s="8"/>
      <c r="I246" s="8"/>
      <c r="J246" s="8"/>
      <c r="K246" s="8"/>
      <c r="L246" s="8"/>
      <c r="M246" s="8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</row>
    <row r="247" spans="1:26">
      <c r="A247" s="49"/>
      <c r="B247" s="8"/>
      <c r="C247" s="8"/>
      <c r="D247" s="8"/>
      <c r="E247" s="8"/>
      <c r="F247" s="118"/>
      <c r="G247" s="8"/>
      <c r="H247" s="8"/>
      <c r="I247" s="8"/>
      <c r="J247" s="8"/>
      <c r="K247" s="8"/>
      <c r="L247" s="8"/>
      <c r="M247" s="8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</row>
    <row r="248" spans="1:26">
      <c r="A248" s="49"/>
      <c r="B248" s="8"/>
      <c r="C248" s="8"/>
      <c r="D248" s="8"/>
      <c r="E248" s="8"/>
      <c r="F248" s="118"/>
      <c r="G248" s="8"/>
      <c r="H248" s="8"/>
      <c r="I248" s="8"/>
      <c r="J248" s="8"/>
      <c r="K248" s="8"/>
      <c r="L248" s="8"/>
      <c r="M248" s="8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</row>
    <row r="249" spans="1:26">
      <c r="A249" s="49"/>
      <c r="B249" s="8"/>
      <c r="C249" s="8"/>
      <c r="D249" s="8"/>
      <c r="E249" s="8"/>
      <c r="F249" s="118"/>
      <c r="G249" s="8"/>
      <c r="H249" s="8"/>
      <c r="I249" s="8"/>
      <c r="J249" s="8"/>
      <c r="K249" s="8"/>
      <c r="L249" s="8"/>
      <c r="M249" s="8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</row>
    <row r="250" spans="1:26">
      <c r="A250" s="49"/>
      <c r="B250" s="8"/>
      <c r="C250" s="8"/>
      <c r="D250" s="8"/>
      <c r="E250" s="8"/>
      <c r="F250" s="118"/>
      <c r="G250" s="8"/>
      <c r="H250" s="8"/>
      <c r="I250" s="8"/>
      <c r="J250" s="8"/>
      <c r="K250" s="8"/>
      <c r="L250" s="8"/>
      <c r="M250" s="8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</row>
    <row r="251" spans="1:26">
      <c r="A251" s="49"/>
      <c r="B251" s="8"/>
      <c r="C251" s="8"/>
      <c r="D251" s="8"/>
      <c r="E251" s="8"/>
      <c r="F251" s="118"/>
      <c r="G251" s="8"/>
      <c r="H251" s="8"/>
      <c r="I251" s="8"/>
      <c r="J251" s="8"/>
      <c r="K251" s="8"/>
      <c r="L251" s="8"/>
      <c r="M251" s="8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</row>
    <row r="252" spans="1:26">
      <c r="A252" s="49"/>
      <c r="B252" s="8"/>
      <c r="C252" s="8"/>
      <c r="D252" s="8"/>
      <c r="E252" s="8"/>
      <c r="F252" s="118"/>
      <c r="G252" s="8"/>
      <c r="H252" s="8"/>
      <c r="I252" s="8"/>
      <c r="J252" s="8"/>
      <c r="K252" s="8"/>
      <c r="L252" s="8"/>
      <c r="M252" s="8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</row>
    <row r="253" spans="1:26">
      <c r="A253" s="49"/>
      <c r="B253" s="8"/>
      <c r="C253" s="8"/>
      <c r="D253" s="8"/>
      <c r="E253" s="8"/>
      <c r="F253" s="118"/>
      <c r="G253" s="8"/>
      <c r="H253" s="8"/>
      <c r="I253" s="8"/>
      <c r="J253" s="8"/>
      <c r="K253" s="8"/>
      <c r="L253" s="8"/>
      <c r="M253" s="8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</row>
    <row r="254" spans="1:26">
      <c r="A254" s="49"/>
      <c r="B254" s="8"/>
      <c r="C254" s="8"/>
      <c r="D254" s="8"/>
      <c r="E254" s="8"/>
      <c r="F254" s="118"/>
      <c r="G254" s="8"/>
      <c r="H254" s="8"/>
      <c r="I254" s="8"/>
      <c r="J254" s="8"/>
      <c r="K254" s="8"/>
      <c r="L254" s="8"/>
      <c r="M254" s="8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</row>
    <row r="255" spans="1:26">
      <c r="A255" s="49"/>
      <c r="B255" s="8"/>
      <c r="C255" s="8"/>
      <c r="D255" s="8"/>
      <c r="E255" s="8"/>
      <c r="F255" s="118"/>
      <c r="G255" s="8"/>
      <c r="H255" s="8"/>
      <c r="I255" s="8"/>
      <c r="J255" s="8"/>
      <c r="K255" s="8"/>
      <c r="L255" s="8"/>
      <c r="M255" s="8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</row>
    <row r="256" spans="1:26">
      <c r="A256" s="49"/>
      <c r="B256" s="8"/>
      <c r="C256" s="8"/>
      <c r="D256" s="8"/>
      <c r="E256" s="8"/>
      <c r="F256" s="118"/>
      <c r="G256" s="8"/>
      <c r="H256" s="8"/>
      <c r="I256" s="8"/>
      <c r="J256" s="8"/>
      <c r="K256" s="8"/>
      <c r="L256" s="8"/>
      <c r="M256" s="8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</row>
    <row r="257" spans="1:26">
      <c r="A257" s="49"/>
      <c r="B257" s="8"/>
      <c r="C257" s="8"/>
      <c r="D257" s="8"/>
      <c r="E257" s="8"/>
      <c r="F257" s="118"/>
      <c r="G257" s="8"/>
      <c r="H257" s="8"/>
      <c r="I257" s="8"/>
      <c r="J257" s="8"/>
      <c r="K257" s="8"/>
      <c r="L257" s="8"/>
      <c r="M257" s="8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</row>
    <row r="258" spans="1:26">
      <c r="A258" s="49"/>
      <c r="B258" s="8"/>
      <c r="C258" s="8"/>
      <c r="D258" s="8"/>
      <c r="E258" s="8"/>
      <c r="F258" s="118"/>
      <c r="G258" s="8"/>
      <c r="H258" s="8"/>
      <c r="I258" s="8"/>
      <c r="J258" s="8"/>
      <c r="K258" s="8"/>
      <c r="L258" s="8"/>
      <c r="M258" s="8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</row>
    <row r="259" spans="1:26">
      <c r="A259" s="49"/>
      <c r="B259" s="8"/>
      <c r="C259" s="8"/>
      <c r="D259" s="8"/>
      <c r="E259" s="8"/>
      <c r="F259" s="118"/>
      <c r="G259" s="8"/>
      <c r="H259" s="8"/>
      <c r="I259" s="8"/>
      <c r="J259" s="8"/>
      <c r="K259" s="8"/>
      <c r="L259" s="8"/>
      <c r="M259" s="8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</row>
    <row r="260" spans="1:26">
      <c r="A260" s="49"/>
      <c r="B260" s="8"/>
      <c r="C260" s="8"/>
      <c r="D260" s="8"/>
      <c r="E260" s="8"/>
      <c r="F260" s="118"/>
      <c r="G260" s="8"/>
      <c r="H260" s="8"/>
      <c r="I260" s="8"/>
      <c r="J260" s="8"/>
      <c r="K260" s="8"/>
      <c r="L260" s="8"/>
      <c r="M260" s="8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</row>
    <row r="261" spans="1:26">
      <c r="A261" s="49"/>
      <c r="B261" s="8"/>
      <c r="C261" s="8"/>
      <c r="D261" s="8"/>
      <c r="E261" s="8"/>
      <c r="F261" s="118"/>
      <c r="G261" s="8"/>
      <c r="H261" s="8"/>
      <c r="I261" s="8"/>
      <c r="J261" s="8"/>
      <c r="K261" s="8"/>
      <c r="L261" s="8"/>
      <c r="M261" s="8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</row>
    <row r="262" spans="1:26">
      <c r="A262" s="49"/>
      <c r="B262" s="8"/>
      <c r="C262" s="8"/>
      <c r="D262" s="8"/>
      <c r="E262" s="8"/>
      <c r="F262" s="118"/>
      <c r="G262" s="8"/>
      <c r="H262" s="8"/>
      <c r="I262" s="8"/>
      <c r="J262" s="8"/>
      <c r="K262" s="8"/>
      <c r="L262" s="8"/>
      <c r="M262" s="8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</row>
    <row r="263" spans="1:26">
      <c r="A263" s="49"/>
      <c r="B263" s="8"/>
      <c r="C263" s="8"/>
      <c r="D263" s="8"/>
      <c r="E263" s="8"/>
      <c r="F263" s="118"/>
      <c r="G263" s="8"/>
      <c r="H263" s="8"/>
      <c r="I263" s="8"/>
      <c r="J263" s="8"/>
      <c r="K263" s="8"/>
      <c r="L263" s="8"/>
      <c r="M263" s="8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</row>
    <row r="264" spans="1:26">
      <c r="A264" s="49"/>
      <c r="B264" s="8"/>
      <c r="C264" s="8"/>
      <c r="D264" s="8"/>
      <c r="E264" s="8"/>
      <c r="F264" s="118"/>
      <c r="G264" s="8"/>
      <c r="H264" s="8"/>
      <c r="I264" s="8"/>
      <c r="J264" s="8"/>
      <c r="K264" s="8"/>
      <c r="L264" s="8"/>
      <c r="M264" s="8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</row>
    <row r="265" spans="1:26">
      <c r="A265" s="49"/>
      <c r="B265" s="8"/>
      <c r="C265" s="8"/>
      <c r="D265" s="8"/>
      <c r="E265" s="8"/>
      <c r="F265" s="118"/>
      <c r="G265" s="8"/>
      <c r="H265" s="8"/>
      <c r="I265" s="8"/>
      <c r="J265" s="8"/>
      <c r="K265" s="8"/>
      <c r="L265" s="8"/>
      <c r="M265" s="8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</row>
    <row r="266" spans="1:26">
      <c r="A266" s="49"/>
      <c r="B266" s="8"/>
      <c r="C266" s="8"/>
      <c r="D266" s="8"/>
      <c r="E266" s="8"/>
      <c r="F266" s="118"/>
      <c r="G266" s="8"/>
      <c r="H266" s="8"/>
      <c r="I266" s="8"/>
      <c r="J266" s="8"/>
      <c r="K266" s="8"/>
      <c r="L266" s="8"/>
      <c r="M266" s="8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</row>
    <row r="267" spans="1:26">
      <c r="A267" s="49"/>
      <c r="B267" s="8"/>
      <c r="C267" s="8"/>
      <c r="D267" s="8"/>
      <c r="E267" s="8"/>
      <c r="F267" s="118"/>
      <c r="G267" s="8"/>
      <c r="H267" s="8"/>
      <c r="I267" s="8"/>
      <c r="J267" s="8"/>
      <c r="K267" s="8"/>
      <c r="L267" s="8"/>
      <c r="M267" s="8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</row>
    <row r="268" spans="1:26">
      <c r="A268" s="49"/>
      <c r="B268" s="8"/>
      <c r="C268" s="8"/>
      <c r="D268" s="8"/>
      <c r="E268" s="8"/>
      <c r="F268" s="118"/>
      <c r="G268" s="8"/>
      <c r="H268" s="8"/>
      <c r="I268" s="8"/>
      <c r="J268" s="8"/>
      <c r="K268" s="8"/>
      <c r="L268" s="8"/>
      <c r="M268" s="8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</row>
    <row r="269" spans="1:26">
      <c r="A269" s="49"/>
      <c r="B269" s="8"/>
      <c r="C269" s="8"/>
      <c r="D269" s="8"/>
      <c r="E269" s="8"/>
      <c r="F269" s="118"/>
      <c r="G269" s="8"/>
      <c r="H269" s="8"/>
      <c r="I269" s="8"/>
      <c r="J269" s="8"/>
      <c r="K269" s="8"/>
      <c r="L269" s="8"/>
      <c r="M269" s="8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</row>
    <row r="270" spans="1:26">
      <c r="A270" s="49"/>
      <c r="B270" s="8"/>
      <c r="C270" s="8"/>
      <c r="D270" s="8"/>
      <c r="E270" s="8"/>
      <c r="F270" s="118"/>
      <c r="G270" s="8"/>
      <c r="H270" s="8"/>
      <c r="I270" s="8"/>
      <c r="J270" s="8"/>
      <c r="K270" s="8"/>
      <c r="L270" s="8"/>
      <c r="M270" s="8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</row>
    <row r="271" spans="1:26">
      <c r="A271" s="49"/>
      <c r="B271" s="8"/>
      <c r="C271" s="8"/>
      <c r="D271" s="8"/>
      <c r="E271" s="8"/>
      <c r="F271" s="118"/>
      <c r="G271" s="8"/>
      <c r="H271" s="8"/>
      <c r="I271" s="8"/>
      <c r="J271" s="8"/>
      <c r="K271" s="8"/>
      <c r="L271" s="8"/>
      <c r="M271" s="8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</row>
    <row r="272" spans="1:26">
      <c r="A272" s="49"/>
      <c r="B272" s="8"/>
      <c r="C272" s="8"/>
      <c r="D272" s="8"/>
      <c r="E272" s="8"/>
      <c r="F272" s="118"/>
      <c r="G272" s="8"/>
      <c r="H272" s="8"/>
      <c r="I272" s="8"/>
      <c r="J272" s="8"/>
      <c r="K272" s="8"/>
      <c r="L272" s="8"/>
      <c r="M272" s="8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</row>
    <row r="273" spans="1:26">
      <c r="A273" s="49"/>
      <c r="B273" s="8"/>
      <c r="C273" s="8"/>
      <c r="D273" s="8"/>
      <c r="E273" s="8"/>
      <c r="F273" s="118"/>
      <c r="G273" s="8"/>
      <c r="H273" s="8"/>
      <c r="I273" s="8"/>
      <c r="J273" s="8"/>
      <c r="K273" s="8"/>
      <c r="L273" s="8"/>
      <c r="M273" s="8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</row>
    <row r="274" spans="1:26">
      <c r="A274" s="49"/>
      <c r="B274" s="8"/>
      <c r="C274" s="8"/>
      <c r="D274" s="8"/>
      <c r="E274" s="8"/>
      <c r="F274" s="118"/>
      <c r="G274" s="8"/>
      <c r="H274" s="8"/>
      <c r="I274" s="8"/>
      <c r="J274" s="8"/>
      <c r="K274" s="8"/>
      <c r="L274" s="8"/>
      <c r="M274" s="8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</row>
    <row r="275" spans="1:26">
      <c r="A275" s="49"/>
      <c r="B275" s="8"/>
      <c r="C275" s="8"/>
      <c r="D275" s="8"/>
      <c r="E275" s="8"/>
      <c r="F275" s="118"/>
      <c r="G275" s="8"/>
      <c r="H275" s="8"/>
      <c r="I275" s="8"/>
      <c r="J275" s="8"/>
      <c r="K275" s="8"/>
      <c r="L275" s="8"/>
      <c r="M275" s="8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</row>
    <row r="276" spans="1:26">
      <c r="A276" s="49"/>
      <c r="B276" s="8"/>
      <c r="C276" s="8"/>
      <c r="D276" s="8"/>
      <c r="E276" s="8"/>
      <c r="F276" s="118"/>
      <c r="G276" s="8"/>
      <c r="H276" s="8"/>
      <c r="I276" s="8"/>
      <c r="J276" s="8"/>
      <c r="K276" s="8"/>
      <c r="L276" s="8"/>
      <c r="M276" s="8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</row>
    <row r="277" spans="1:26">
      <c r="A277" s="49"/>
      <c r="B277" s="8"/>
      <c r="C277" s="8"/>
      <c r="D277" s="8"/>
      <c r="E277" s="8"/>
      <c r="F277" s="118"/>
      <c r="G277" s="8"/>
      <c r="H277" s="8"/>
      <c r="I277" s="8"/>
      <c r="J277" s="8"/>
      <c r="K277" s="8"/>
      <c r="L277" s="8"/>
      <c r="M277" s="8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</row>
  </sheetData>
  <mergeCells count="38">
    <mergeCell ref="A1:Z1"/>
    <mergeCell ref="A3:Z3"/>
    <mergeCell ref="A4:Z4"/>
    <mergeCell ref="A5:Z5"/>
    <mergeCell ref="A6:A10"/>
    <mergeCell ref="B6:B10"/>
    <mergeCell ref="C6:C10"/>
    <mergeCell ref="D6:D10"/>
    <mergeCell ref="E6:E10"/>
    <mergeCell ref="F6:F10"/>
    <mergeCell ref="Z6:Z10"/>
    <mergeCell ref="G7:G10"/>
    <mergeCell ref="H7:I7"/>
    <mergeCell ref="H8:H10"/>
    <mergeCell ref="I8:I10"/>
    <mergeCell ref="J8:J10"/>
    <mergeCell ref="K8:K10"/>
    <mergeCell ref="L8:L10"/>
    <mergeCell ref="M8:M10"/>
    <mergeCell ref="N8:N10"/>
    <mergeCell ref="G6:I6"/>
    <mergeCell ref="J6:K7"/>
    <mergeCell ref="L6:M7"/>
    <mergeCell ref="N6:Q7"/>
    <mergeCell ref="U47:Z47"/>
    <mergeCell ref="R6:U7"/>
    <mergeCell ref="V6:Y7"/>
    <mergeCell ref="X9:Y9"/>
    <mergeCell ref="O8:Q8"/>
    <mergeCell ref="R8:R10"/>
    <mergeCell ref="S8:U8"/>
    <mergeCell ref="V8:V10"/>
    <mergeCell ref="W8:Y8"/>
    <mergeCell ref="O9:O10"/>
    <mergeCell ref="P9:Q9"/>
    <mergeCell ref="S9:S10"/>
    <mergeCell ref="T9:U9"/>
    <mergeCell ref="W9:W10"/>
  </mergeCells>
  <printOptions horizontalCentered="1"/>
  <pageMargins left="0.23622047244094491" right="0.15748031496062992" top="0.76" bottom="0.75" header="0.31496062992125984" footer="0.31496062992125984"/>
  <pageSetup paperSize="8" scale="67" fitToHeight="0" orientation="landscape" useFirstPageNumber="1" r:id="rId1"/>
  <headerFooter differentFirst="1" scaleWithDoc="0" alignWithMargins="0"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75"/>
  <sheetViews>
    <sheetView tabSelected="1" view="pageBreakPreview" zoomScale="55" zoomScaleNormal="85" zoomScaleSheetLayoutView="55" zoomScalePageLayoutView="55" workbookViewId="0">
      <selection activeCell="Q10" sqref="Q10"/>
    </sheetView>
  </sheetViews>
  <sheetFormatPr defaultColWidth="9.140625" defaultRowHeight="18.75"/>
  <cols>
    <col min="1" max="1" width="5.140625" style="72" customWidth="1"/>
    <col min="2" max="2" width="28.28515625" style="52" customWidth="1"/>
    <col min="3" max="3" width="12" style="52" customWidth="1"/>
    <col min="4" max="4" width="13" style="53" customWidth="1"/>
    <col min="5" max="5" width="10.42578125" style="53" customWidth="1"/>
    <col min="6" max="6" width="9.5703125" style="53" customWidth="1"/>
    <col min="7" max="7" width="19.42578125" style="53" customWidth="1"/>
    <col min="8" max="8" width="11.85546875" style="73" customWidth="1"/>
    <col min="9" max="9" width="13.140625" style="73" customWidth="1"/>
    <col min="10" max="10" width="11" style="73" customWidth="1"/>
    <col min="11" max="13" width="10.85546875" style="73" customWidth="1"/>
    <col min="14" max="14" width="13.28515625" style="74" customWidth="1"/>
    <col min="15" max="15" width="13.85546875" style="74" customWidth="1"/>
    <col min="16" max="16" width="10" style="74" customWidth="1"/>
    <col min="17" max="17" width="14" style="74" customWidth="1"/>
    <col min="18" max="19" width="13.85546875" style="74" customWidth="1"/>
    <col min="20" max="20" width="10" style="74" customWidth="1"/>
    <col min="21" max="22" width="14" style="74" customWidth="1"/>
    <col min="23" max="23" width="13.7109375" style="74" customWidth="1"/>
    <col min="24" max="24" width="10" style="74" customWidth="1"/>
    <col min="25" max="25" width="13.42578125" style="74" customWidth="1"/>
    <col min="26" max="26" width="14.85546875" style="74" customWidth="1"/>
    <col min="27" max="27" width="10.28515625" style="52" bestFit="1" customWidth="1"/>
    <col min="28" max="28" width="11" style="52" bestFit="1" customWidth="1"/>
    <col min="29" max="29" width="19.140625" style="52" customWidth="1"/>
    <col min="30" max="16384" width="9.140625" style="52"/>
  </cols>
  <sheetData>
    <row r="1" spans="1:29" s="60" customFormat="1" ht="32.25" customHeight="1">
      <c r="A1" s="171" t="s">
        <v>121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</row>
    <row r="2" spans="1:29" s="60" customFormat="1" ht="32.25" hidden="1" customHeight="1">
      <c r="A2" s="76"/>
      <c r="B2" s="61"/>
      <c r="C2" s="61"/>
      <c r="D2" s="61"/>
      <c r="E2" s="61"/>
      <c r="F2" s="61"/>
      <c r="G2" s="61"/>
      <c r="H2" s="61"/>
      <c r="I2" s="62"/>
      <c r="J2" s="61"/>
      <c r="K2" s="63"/>
      <c r="L2" s="62"/>
      <c r="M2" s="62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5" t="s">
        <v>0</v>
      </c>
    </row>
    <row r="3" spans="1:29" ht="19.5">
      <c r="A3" s="166" t="s">
        <v>124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</row>
    <row r="4" spans="1:29" ht="19.5">
      <c r="A4" s="167" t="str">
        <f>'THEO TG'!A4:Z4</f>
        <v>(Kèm theo Báo cáo số        /BC-UBND ngày      tháng     năm 2021 của Ủy ban nhân dân huyện)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</row>
    <row r="5" spans="1:29" ht="35.450000000000003" customHeight="1">
      <c r="A5" s="173" t="s">
        <v>1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</row>
    <row r="6" spans="1:29" s="119" customFormat="1" ht="29.25" customHeight="1">
      <c r="A6" s="169" t="s">
        <v>2</v>
      </c>
      <c r="B6" s="158" t="s">
        <v>100</v>
      </c>
      <c r="C6" s="155" t="s">
        <v>3</v>
      </c>
      <c r="D6" s="174" t="s">
        <v>4</v>
      </c>
      <c r="E6" s="158" t="s">
        <v>5</v>
      </c>
      <c r="F6" s="158" t="s">
        <v>6</v>
      </c>
      <c r="G6" s="158" t="s">
        <v>7</v>
      </c>
      <c r="H6" s="158"/>
      <c r="I6" s="158"/>
      <c r="J6" s="160" t="s">
        <v>8</v>
      </c>
      <c r="K6" s="161"/>
      <c r="L6" s="160" t="s">
        <v>9</v>
      </c>
      <c r="M6" s="161"/>
      <c r="N6" s="144" t="s">
        <v>10</v>
      </c>
      <c r="O6" s="145"/>
      <c r="P6" s="145"/>
      <c r="Q6" s="146"/>
      <c r="R6" s="144" t="s">
        <v>11</v>
      </c>
      <c r="S6" s="145"/>
      <c r="T6" s="145"/>
      <c r="U6" s="146"/>
      <c r="V6" s="144" t="s">
        <v>112</v>
      </c>
      <c r="W6" s="145"/>
      <c r="X6" s="145"/>
      <c r="Y6" s="146"/>
      <c r="Z6" s="151" t="s">
        <v>110</v>
      </c>
      <c r="AC6" s="82"/>
    </row>
    <row r="7" spans="1:29" s="119" customFormat="1" ht="61.5" customHeight="1">
      <c r="A7" s="169"/>
      <c r="B7" s="158"/>
      <c r="C7" s="156"/>
      <c r="D7" s="175"/>
      <c r="E7" s="158"/>
      <c r="F7" s="158"/>
      <c r="G7" s="158" t="s">
        <v>12</v>
      </c>
      <c r="H7" s="158" t="s">
        <v>13</v>
      </c>
      <c r="I7" s="158"/>
      <c r="J7" s="162"/>
      <c r="K7" s="163"/>
      <c r="L7" s="162"/>
      <c r="M7" s="163"/>
      <c r="N7" s="147"/>
      <c r="O7" s="148"/>
      <c r="P7" s="148"/>
      <c r="Q7" s="149"/>
      <c r="R7" s="147"/>
      <c r="S7" s="148"/>
      <c r="T7" s="148"/>
      <c r="U7" s="149"/>
      <c r="V7" s="147"/>
      <c r="W7" s="148"/>
      <c r="X7" s="148"/>
      <c r="Y7" s="149"/>
      <c r="Z7" s="151"/>
      <c r="AC7" s="82"/>
    </row>
    <row r="8" spans="1:29" s="119" customFormat="1" ht="33.75" customHeight="1">
      <c r="A8" s="169"/>
      <c r="B8" s="158"/>
      <c r="C8" s="156"/>
      <c r="D8" s="175"/>
      <c r="E8" s="158"/>
      <c r="F8" s="158"/>
      <c r="G8" s="158"/>
      <c r="H8" s="158" t="s">
        <v>14</v>
      </c>
      <c r="I8" s="155" t="s">
        <v>15</v>
      </c>
      <c r="J8" s="158" t="s">
        <v>14</v>
      </c>
      <c r="K8" s="155" t="s">
        <v>15</v>
      </c>
      <c r="L8" s="158" t="s">
        <v>14</v>
      </c>
      <c r="M8" s="155" t="s">
        <v>15</v>
      </c>
      <c r="N8" s="151" t="s">
        <v>14</v>
      </c>
      <c r="O8" s="151" t="s">
        <v>15</v>
      </c>
      <c r="P8" s="151"/>
      <c r="Q8" s="151"/>
      <c r="R8" s="151" t="s">
        <v>14</v>
      </c>
      <c r="S8" s="151" t="s">
        <v>16</v>
      </c>
      <c r="T8" s="151"/>
      <c r="U8" s="151"/>
      <c r="V8" s="151" t="s">
        <v>14</v>
      </c>
      <c r="W8" s="151" t="s">
        <v>16</v>
      </c>
      <c r="X8" s="151"/>
      <c r="Y8" s="151"/>
      <c r="Z8" s="151"/>
      <c r="AC8" s="82"/>
    </row>
    <row r="9" spans="1:29" s="119" customFormat="1" ht="30.75" customHeight="1">
      <c r="A9" s="169"/>
      <c r="B9" s="158"/>
      <c r="C9" s="156"/>
      <c r="D9" s="175"/>
      <c r="E9" s="158"/>
      <c r="F9" s="158"/>
      <c r="G9" s="158"/>
      <c r="H9" s="158"/>
      <c r="I9" s="156"/>
      <c r="J9" s="158"/>
      <c r="K9" s="156"/>
      <c r="L9" s="158"/>
      <c r="M9" s="156"/>
      <c r="N9" s="151"/>
      <c r="O9" s="153" t="s">
        <v>17</v>
      </c>
      <c r="P9" s="150" t="s">
        <v>18</v>
      </c>
      <c r="Q9" s="150"/>
      <c r="R9" s="151"/>
      <c r="S9" s="153" t="s">
        <v>17</v>
      </c>
      <c r="T9" s="150" t="s">
        <v>18</v>
      </c>
      <c r="U9" s="150"/>
      <c r="V9" s="151"/>
      <c r="W9" s="153" t="s">
        <v>17</v>
      </c>
      <c r="X9" s="150" t="s">
        <v>18</v>
      </c>
      <c r="Y9" s="150"/>
      <c r="Z9" s="151"/>
      <c r="AC9" s="82"/>
    </row>
    <row r="10" spans="1:29" s="119" customFormat="1" ht="93.75">
      <c r="A10" s="169"/>
      <c r="B10" s="158"/>
      <c r="C10" s="157"/>
      <c r="D10" s="176"/>
      <c r="E10" s="158"/>
      <c r="F10" s="158"/>
      <c r="G10" s="158"/>
      <c r="H10" s="159"/>
      <c r="I10" s="157"/>
      <c r="J10" s="159"/>
      <c r="K10" s="157"/>
      <c r="L10" s="159"/>
      <c r="M10" s="157"/>
      <c r="N10" s="152"/>
      <c r="O10" s="154"/>
      <c r="P10" s="130" t="s">
        <v>19</v>
      </c>
      <c r="Q10" s="130" t="s">
        <v>20</v>
      </c>
      <c r="R10" s="152"/>
      <c r="S10" s="154"/>
      <c r="T10" s="130" t="s">
        <v>19</v>
      </c>
      <c r="U10" s="130" t="s">
        <v>20</v>
      </c>
      <c r="V10" s="152"/>
      <c r="W10" s="154"/>
      <c r="X10" s="130" t="s">
        <v>19</v>
      </c>
      <c r="Y10" s="130" t="s">
        <v>20</v>
      </c>
      <c r="Z10" s="151"/>
      <c r="AC10" s="82"/>
    </row>
    <row r="11" spans="1:29" s="82" customFormat="1">
      <c r="A11" s="77"/>
      <c r="B11" s="78" t="s">
        <v>21</v>
      </c>
      <c r="C11" s="78"/>
      <c r="D11" s="79"/>
      <c r="E11" s="79"/>
      <c r="F11" s="79"/>
      <c r="G11" s="79"/>
      <c r="H11" s="80">
        <f t="shared" ref="H11:Y11" si="0">H12+H20+H30+H43</f>
        <v>564227.9</v>
      </c>
      <c r="I11" s="80">
        <f t="shared" si="0"/>
        <v>538064.75300000003</v>
      </c>
      <c r="J11" s="80">
        <f t="shared" si="0"/>
        <v>413278.32217900001</v>
      </c>
      <c r="K11" s="80">
        <f t="shared" si="0"/>
        <v>149331.34599999999</v>
      </c>
      <c r="L11" s="80">
        <f t="shared" si="0"/>
        <v>413278.32217900001</v>
      </c>
      <c r="M11" s="80">
        <f t="shared" si="0"/>
        <v>149331.34599999999</v>
      </c>
      <c r="N11" s="80">
        <f t="shared" si="0"/>
        <v>124074.287</v>
      </c>
      <c r="O11" s="80">
        <f t="shared" si="0"/>
        <v>110956</v>
      </c>
      <c r="P11" s="80">
        <f t="shared" si="0"/>
        <v>0</v>
      </c>
      <c r="Q11" s="80">
        <f t="shared" si="0"/>
        <v>19683</v>
      </c>
      <c r="R11" s="80">
        <f t="shared" si="0"/>
        <v>124074.287</v>
      </c>
      <c r="S11" s="80">
        <f t="shared" si="0"/>
        <v>110956</v>
      </c>
      <c r="T11" s="80">
        <f t="shared" si="0"/>
        <v>0</v>
      </c>
      <c r="U11" s="80">
        <f t="shared" si="0"/>
        <v>19683</v>
      </c>
      <c r="V11" s="80">
        <f t="shared" si="0"/>
        <v>19683</v>
      </c>
      <c r="W11" s="80">
        <f t="shared" si="0"/>
        <v>19683</v>
      </c>
      <c r="X11" s="80">
        <f t="shared" si="0"/>
        <v>0</v>
      </c>
      <c r="Y11" s="80">
        <f t="shared" si="0"/>
        <v>19683</v>
      </c>
      <c r="Z11" s="81"/>
      <c r="AA11" s="82">
        <f>S11-U11</f>
        <v>91273</v>
      </c>
    </row>
    <row r="12" spans="1:29" s="69" customFormat="1" ht="56.25">
      <c r="A12" s="66" t="s">
        <v>22</v>
      </c>
      <c r="B12" s="16" t="s">
        <v>79</v>
      </c>
      <c r="C12" s="16"/>
      <c r="D12" s="17"/>
      <c r="E12" s="17"/>
      <c r="F12" s="17"/>
      <c r="G12" s="17"/>
      <c r="H12" s="67">
        <f>H13+H16+H18</f>
        <v>308304.67800000001</v>
      </c>
      <c r="I12" s="67">
        <f t="shared" ref="I12:Y12" si="1">I13+I16+I18</f>
        <v>297439.53100000002</v>
      </c>
      <c r="J12" s="67">
        <f t="shared" si="1"/>
        <v>272756.44217900001</v>
      </c>
      <c r="K12" s="67">
        <f t="shared" si="1"/>
        <v>13429.698</v>
      </c>
      <c r="L12" s="67">
        <f t="shared" si="1"/>
        <v>272756.44217900001</v>
      </c>
      <c r="M12" s="67">
        <f t="shared" si="1"/>
        <v>13429.698</v>
      </c>
      <c r="N12" s="67">
        <f t="shared" si="1"/>
        <v>27995.817999999999</v>
      </c>
      <c r="O12" s="67">
        <f t="shared" si="1"/>
        <v>23854.531000000003</v>
      </c>
      <c r="P12" s="67">
        <f t="shared" si="1"/>
        <v>0</v>
      </c>
      <c r="Q12" s="67">
        <f t="shared" si="1"/>
        <v>12604.531000000001</v>
      </c>
      <c r="R12" s="67">
        <f t="shared" si="1"/>
        <v>27995.817999999999</v>
      </c>
      <c r="S12" s="67">
        <f t="shared" si="1"/>
        <v>23854.531000000003</v>
      </c>
      <c r="T12" s="67">
        <f t="shared" si="1"/>
        <v>0</v>
      </c>
      <c r="U12" s="67">
        <f t="shared" si="1"/>
        <v>12604.531000000001</v>
      </c>
      <c r="V12" s="67">
        <f t="shared" si="1"/>
        <v>12604.531000000001</v>
      </c>
      <c r="W12" s="67">
        <f t="shared" si="1"/>
        <v>12604.531000000001</v>
      </c>
      <c r="X12" s="67">
        <f t="shared" si="1"/>
        <v>0</v>
      </c>
      <c r="Y12" s="67">
        <f t="shared" si="1"/>
        <v>12604.531000000001</v>
      </c>
      <c r="Z12" s="68"/>
    </row>
    <row r="13" spans="1:29" s="69" customFormat="1" ht="75">
      <c r="A13" s="132" t="s">
        <v>85</v>
      </c>
      <c r="B13" s="16" t="s">
        <v>23</v>
      </c>
      <c r="C13" s="16"/>
      <c r="D13" s="17"/>
      <c r="E13" s="17"/>
      <c r="F13" s="17"/>
      <c r="G13" s="17"/>
      <c r="H13" s="67">
        <f>SUM(H14:H15)</f>
        <v>262840.53100000002</v>
      </c>
      <c r="I13" s="67">
        <f t="shared" ref="I13:Y13" si="2">SUM(I14:I15)</f>
        <v>262840.53100000002</v>
      </c>
      <c r="J13" s="67">
        <f t="shared" si="2"/>
        <v>254640.44217900001</v>
      </c>
      <c r="K13" s="67">
        <f t="shared" si="2"/>
        <v>3813.6979999999999</v>
      </c>
      <c r="L13" s="67">
        <f t="shared" si="2"/>
        <v>254640.44217900001</v>
      </c>
      <c r="M13" s="67">
        <f t="shared" si="2"/>
        <v>3813.6979999999999</v>
      </c>
      <c r="N13" s="67">
        <f t="shared" si="2"/>
        <v>647.38800000000003</v>
      </c>
      <c r="O13" s="67">
        <f t="shared" si="2"/>
        <v>647.38800000000003</v>
      </c>
      <c r="P13" s="67">
        <f t="shared" si="2"/>
        <v>0</v>
      </c>
      <c r="Q13" s="67">
        <f t="shared" si="2"/>
        <v>647.38800000000003</v>
      </c>
      <c r="R13" s="67">
        <f t="shared" si="2"/>
        <v>647.38800000000003</v>
      </c>
      <c r="S13" s="67">
        <f t="shared" si="2"/>
        <v>647.38800000000003</v>
      </c>
      <c r="T13" s="67">
        <f t="shared" si="2"/>
        <v>0</v>
      </c>
      <c r="U13" s="67">
        <f t="shared" si="2"/>
        <v>647.38800000000003</v>
      </c>
      <c r="V13" s="67">
        <f t="shared" si="2"/>
        <v>647.38800000000003</v>
      </c>
      <c r="W13" s="67">
        <f t="shared" si="2"/>
        <v>647.38800000000003</v>
      </c>
      <c r="X13" s="67">
        <f t="shared" si="2"/>
        <v>0</v>
      </c>
      <c r="Y13" s="67">
        <f t="shared" si="2"/>
        <v>647.38800000000003</v>
      </c>
      <c r="Z13" s="68"/>
    </row>
    <row r="14" spans="1:29" s="89" customFormat="1" ht="93.75">
      <c r="A14" s="126">
        <v>1</v>
      </c>
      <c r="B14" s="83" t="s">
        <v>24</v>
      </c>
      <c r="C14" s="84" t="s">
        <v>25</v>
      </c>
      <c r="D14" s="85" t="s">
        <v>26</v>
      </c>
      <c r="E14" s="85" t="s">
        <v>27</v>
      </c>
      <c r="F14" s="84" t="s">
        <v>28</v>
      </c>
      <c r="G14" s="86" t="s">
        <v>29</v>
      </c>
      <c r="H14" s="87">
        <v>7914.4780000000001</v>
      </c>
      <c r="I14" s="87">
        <v>7914.4780000000001</v>
      </c>
      <c r="J14" s="87">
        <v>3682.6979999999999</v>
      </c>
      <c r="K14" s="87">
        <v>3682.6979999999999</v>
      </c>
      <c r="L14" s="87">
        <v>3682.6979999999999</v>
      </c>
      <c r="M14" s="87">
        <v>3682.6979999999999</v>
      </c>
      <c r="N14" s="87">
        <v>34.893999999999998</v>
      </c>
      <c r="O14" s="87">
        <v>34.893999999999998</v>
      </c>
      <c r="P14" s="87"/>
      <c r="Q14" s="87">
        <v>34.893999999999998</v>
      </c>
      <c r="R14" s="87">
        <v>34.893999999999998</v>
      </c>
      <c r="S14" s="87">
        <v>34.893999999999998</v>
      </c>
      <c r="T14" s="87"/>
      <c r="U14" s="87">
        <v>34.893999999999998</v>
      </c>
      <c r="V14" s="87">
        <v>34.893999999999998</v>
      </c>
      <c r="W14" s="87">
        <v>34.893999999999998</v>
      </c>
      <c r="X14" s="87"/>
      <c r="Y14" s="87">
        <v>34.893999999999998</v>
      </c>
      <c r="Z14" s="88"/>
      <c r="AC14" s="129">
        <f>J14+V14</f>
        <v>3717.5919999999996</v>
      </c>
    </row>
    <row r="15" spans="1:29" s="93" customFormat="1" ht="112.5">
      <c r="A15" s="86">
        <v>2</v>
      </c>
      <c r="B15" s="90" t="s">
        <v>51</v>
      </c>
      <c r="C15" s="86">
        <v>7040259</v>
      </c>
      <c r="D15" s="86" t="s">
        <v>52</v>
      </c>
      <c r="E15" s="91" t="s">
        <v>27</v>
      </c>
      <c r="F15" s="91" t="s">
        <v>53</v>
      </c>
      <c r="G15" s="86" t="s">
        <v>54</v>
      </c>
      <c r="H15" s="87">
        <v>254926.05300000001</v>
      </c>
      <c r="I15" s="87">
        <v>254926.05300000001</v>
      </c>
      <c r="J15" s="87">
        <v>250957.744179</v>
      </c>
      <c r="K15" s="87">
        <v>131</v>
      </c>
      <c r="L15" s="87">
        <v>250957.744179</v>
      </c>
      <c r="M15" s="87">
        <v>131</v>
      </c>
      <c r="N15" s="87">
        <v>612.49400000000003</v>
      </c>
      <c r="O15" s="87">
        <v>612.49400000000003</v>
      </c>
      <c r="P15" s="92"/>
      <c r="Q15" s="87">
        <v>612.49400000000003</v>
      </c>
      <c r="R15" s="87">
        <v>612.49400000000003</v>
      </c>
      <c r="S15" s="87">
        <v>612.49400000000003</v>
      </c>
      <c r="T15" s="92"/>
      <c r="U15" s="87">
        <v>612.49400000000003</v>
      </c>
      <c r="V15" s="87">
        <v>612.49400000000003</v>
      </c>
      <c r="W15" s="87">
        <v>612.49400000000003</v>
      </c>
      <c r="X15" s="92"/>
      <c r="Y15" s="87">
        <v>612.49400000000003</v>
      </c>
      <c r="Z15" s="88"/>
      <c r="AC15" s="129">
        <f t="shared" ref="AC15:AC47" si="3">J15+V15</f>
        <v>251570.23817900001</v>
      </c>
    </row>
    <row r="16" spans="1:29" ht="56.25">
      <c r="A16" s="132" t="s">
        <v>65</v>
      </c>
      <c r="B16" s="16" t="s">
        <v>66</v>
      </c>
      <c r="C16" s="16"/>
      <c r="D16" s="48"/>
      <c r="E16" s="48"/>
      <c r="F16" s="48"/>
      <c r="G16" s="48"/>
      <c r="H16" s="67">
        <f>SUM(H17)</f>
        <v>32964.146999999997</v>
      </c>
      <c r="I16" s="67">
        <f t="shared" ref="I16:Y16" si="4">SUM(I17)</f>
        <v>23349</v>
      </c>
      <c r="J16" s="67">
        <f t="shared" si="4"/>
        <v>18116</v>
      </c>
      <c r="K16" s="67">
        <f t="shared" si="4"/>
        <v>9616</v>
      </c>
      <c r="L16" s="67">
        <f t="shared" si="4"/>
        <v>18116</v>
      </c>
      <c r="M16" s="67">
        <f t="shared" si="4"/>
        <v>9616</v>
      </c>
      <c r="N16" s="67">
        <f t="shared" si="4"/>
        <v>14848.429999999997</v>
      </c>
      <c r="O16" s="67">
        <f t="shared" si="4"/>
        <v>11957.143</v>
      </c>
      <c r="P16" s="67">
        <f t="shared" si="4"/>
        <v>0</v>
      </c>
      <c r="Q16" s="67">
        <f t="shared" si="4"/>
        <v>11957.143</v>
      </c>
      <c r="R16" s="67">
        <f t="shared" si="4"/>
        <v>14848.429999999997</v>
      </c>
      <c r="S16" s="67">
        <f t="shared" si="4"/>
        <v>11957.143</v>
      </c>
      <c r="T16" s="67">
        <f t="shared" si="4"/>
        <v>0</v>
      </c>
      <c r="U16" s="67">
        <f t="shared" si="4"/>
        <v>11957.143</v>
      </c>
      <c r="V16" s="67">
        <f t="shared" si="4"/>
        <v>11957.143</v>
      </c>
      <c r="W16" s="67">
        <f t="shared" si="4"/>
        <v>11957.143</v>
      </c>
      <c r="X16" s="67">
        <f t="shared" si="4"/>
        <v>0</v>
      </c>
      <c r="Y16" s="67">
        <f t="shared" si="4"/>
        <v>11957.143</v>
      </c>
      <c r="Z16" s="68"/>
      <c r="AC16" s="129">
        <f t="shared" si="3"/>
        <v>30073.143</v>
      </c>
    </row>
    <row r="17" spans="1:29" s="93" customFormat="1" ht="75">
      <c r="A17" s="86">
        <v>1</v>
      </c>
      <c r="B17" s="58" t="s">
        <v>71</v>
      </c>
      <c r="C17" s="86">
        <v>7290435</v>
      </c>
      <c r="D17" s="86" t="s">
        <v>72</v>
      </c>
      <c r="E17" s="91" t="s">
        <v>27</v>
      </c>
      <c r="F17" s="94" t="s">
        <v>73</v>
      </c>
      <c r="G17" s="86" t="s">
        <v>74</v>
      </c>
      <c r="H17" s="87">
        <v>32964.146999999997</v>
      </c>
      <c r="I17" s="87">
        <v>23349</v>
      </c>
      <c r="J17" s="91">
        <v>18116</v>
      </c>
      <c r="K17" s="87">
        <v>9616</v>
      </c>
      <c r="L17" s="87">
        <v>18116</v>
      </c>
      <c r="M17" s="87">
        <v>9616</v>
      </c>
      <c r="N17" s="87">
        <v>14848.429999999997</v>
      </c>
      <c r="O17" s="87">
        <v>11957.143</v>
      </c>
      <c r="P17" s="92"/>
      <c r="Q17" s="87">
        <v>11957.143</v>
      </c>
      <c r="R17" s="87">
        <v>14848.429999999997</v>
      </c>
      <c r="S17" s="87">
        <v>11957.143</v>
      </c>
      <c r="T17" s="92"/>
      <c r="U17" s="87">
        <v>11957.143</v>
      </c>
      <c r="V17" s="87">
        <v>11957.143</v>
      </c>
      <c r="W17" s="87">
        <v>11957.143</v>
      </c>
      <c r="X17" s="92"/>
      <c r="Y17" s="87">
        <v>11957.143</v>
      </c>
      <c r="Z17" s="127"/>
      <c r="AC17" s="129">
        <f t="shared" si="3"/>
        <v>30073.143</v>
      </c>
    </row>
    <row r="18" spans="1:29" ht="56.25">
      <c r="A18" s="132" t="s">
        <v>86</v>
      </c>
      <c r="B18" s="16" t="s">
        <v>75</v>
      </c>
      <c r="C18" s="16"/>
      <c r="D18" s="48"/>
      <c r="E18" s="48"/>
      <c r="F18" s="48"/>
      <c r="G18" s="48"/>
      <c r="H18" s="95">
        <f>SUM(H19)</f>
        <v>12500</v>
      </c>
      <c r="I18" s="95">
        <f t="shared" ref="I18:Y18" si="5">SUM(I19)</f>
        <v>11250</v>
      </c>
      <c r="J18" s="95">
        <f t="shared" si="5"/>
        <v>0</v>
      </c>
      <c r="K18" s="95">
        <f t="shared" si="5"/>
        <v>0</v>
      </c>
      <c r="L18" s="95">
        <f t="shared" si="5"/>
        <v>0</v>
      </c>
      <c r="M18" s="95">
        <f t="shared" si="5"/>
        <v>0</v>
      </c>
      <c r="N18" s="95">
        <f t="shared" si="5"/>
        <v>12500</v>
      </c>
      <c r="O18" s="95">
        <f t="shared" si="5"/>
        <v>11250</v>
      </c>
      <c r="P18" s="95">
        <f t="shared" si="5"/>
        <v>0</v>
      </c>
      <c r="Q18" s="95">
        <f t="shared" si="5"/>
        <v>0</v>
      </c>
      <c r="R18" s="95">
        <f t="shared" si="5"/>
        <v>12500</v>
      </c>
      <c r="S18" s="95">
        <f t="shared" si="5"/>
        <v>11250</v>
      </c>
      <c r="T18" s="95">
        <f t="shared" si="5"/>
        <v>0</v>
      </c>
      <c r="U18" s="95">
        <f t="shared" si="5"/>
        <v>0</v>
      </c>
      <c r="V18" s="95">
        <f t="shared" si="5"/>
        <v>0</v>
      </c>
      <c r="W18" s="95">
        <f t="shared" si="5"/>
        <v>0</v>
      </c>
      <c r="X18" s="95">
        <f t="shared" si="5"/>
        <v>0</v>
      </c>
      <c r="Y18" s="95">
        <f t="shared" si="5"/>
        <v>0</v>
      </c>
      <c r="Z18" s="87"/>
      <c r="AC18" s="129">
        <f t="shared" si="3"/>
        <v>0</v>
      </c>
    </row>
    <row r="19" spans="1:29" ht="56.25">
      <c r="A19" s="132" t="s">
        <v>87</v>
      </c>
      <c r="B19" s="58" t="s">
        <v>83</v>
      </c>
      <c r="C19" s="16"/>
      <c r="D19" s="48" t="s">
        <v>81</v>
      </c>
      <c r="E19" s="48" t="s">
        <v>82</v>
      </c>
      <c r="F19" s="48">
        <v>2024</v>
      </c>
      <c r="G19" s="48"/>
      <c r="H19" s="87">
        <v>12500</v>
      </c>
      <c r="I19" s="87">
        <v>11250</v>
      </c>
      <c r="J19" s="95"/>
      <c r="K19" s="95"/>
      <c r="L19" s="95"/>
      <c r="M19" s="95"/>
      <c r="N19" s="87">
        <v>12500</v>
      </c>
      <c r="O19" s="87">
        <v>11250</v>
      </c>
      <c r="P19" s="95"/>
      <c r="Q19" s="95"/>
      <c r="R19" s="87">
        <v>12500</v>
      </c>
      <c r="S19" s="87">
        <v>11250</v>
      </c>
      <c r="T19" s="95"/>
      <c r="U19" s="95"/>
      <c r="V19" s="95"/>
      <c r="W19" s="87"/>
      <c r="X19" s="87"/>
      <c r="Y19" s="87"/>
      <c r="Z19" s="87"/>
      <c r="AC19" s="129">
        <f t="shared" si="3"/>
        <v>0</v>
      </c>
    </row>
    <row r="20" spans="1:29" s="69" customFormat="1" ht="37.5">
      <c r="A20" s="66" t="s">
        <v>76</v>
      </c>
      <c r="B20" s="16" t="s">
        <v>88</v>
      </c>
      <c r="C20" s="16"/>
      <c r="D20" s="17"/>
      <c r="E20" s="17"/>
      <c r="F20" s="17"/>
      <c r="G20" s="17"/>
      <c r="H20" s="67">
        <f>H21</f>
        <v>68000</v>
      </c>
      <c r="I20" s="67">
        <f t="shared" ref="I20:Y20" si="6">I21</f>
        <v>61200</v>
      </c>
      <c r="J20" s="67">
        <f t="shared" si="6"/>
        <v>0</v>
      </c>
      <c r="K20" s="67">
        <f t="shared" si="6"/>
        <v>0</v>
      </c>
      <c r="L20" s="67">
        <f t="shared" si="6"/>
        <v>0</v>
      </c>
      <c r="M20" s="67">
        <f t="shared" si="6"/>
        <v>0</v>
      </c>
      <c r="N20" s="67">
        <f t="shared" si="6"/>
        <v>68500</v>
      </c>
      <c r="O20" s="67">
        <f t="shared" si="6"/>
        <v>61200</v>
      </c>
      <c r="P20" s="67">
        <f t="shared" si="6"/>
        <v>0</v>
      </c>
      <c r="Q20" s="67">
        <f t="shared" si="6"/>
        <v>0</v>
      </c>
      <c r="R20" s="67">
        <f t="shared" si="6"/>
        <v>68500</v>
      </c>
      <c r="S20" s="67">
        <f t="shared" si="6"/>
        <v>61200</v>
      </c>
      <c r="T20" s="67">
        <f t="shared" si="6"/>
        <v>0</v>
      </c>
      <c r="U20" s="67">
        <f t="shared" si="6"/>
        <v>0</v>
      </c>
      <c r="V20" s="67">
        <f t="shared" si="6"/>
        <v>0</v>
      </c>
      <c r="W20" s="67">
        <f t="shared" si="6"/>
        <v>0</v>
      </c>
      <c r="X20" s="67">
        <f t="shared" si="6"/>
        <v>0</v>
      </c>
      <c r="Y20" s="67">
        <f t="shared" si="6"/>
        <v>0</v>
      </c>
      <c r="Z20" s="68"/>
      <c r="AC20" s="129">
        <f t="shared" si="3"/>
        <v>0</v>
      </c>
    </row>
    <row r="21" spans="1:29" ht="56.25">
      <c r="A21" s="132" t="s">
        <v>85</v>
      </c>
      <c r="B21" s="16" t="s">
        <v>75</v>
      </c>
      <c r="C21" s="16"/>
      <c r="D21" s="48"/>
      <c r="E21" s="48"/>
      <c r="F21" s="48"/>
      <c r="G21" s="48"/>
      <c r="H21" s="95">
        <f>SUM(H22:H29)</f>
        <v>68000</v>
      </c>
      <c r="I21" s="95">
        <f t="shared" ref="I21:Y21" si="7">SUM(I22:I29)</f>
        <v>61200</v>
      </c>
      <c r="J21" s="95">
        <f t="shared" si="7"/>
        <v>0</v>
      </c>
      <c r="K21" s="95">
        <f t="shared" si="7"/>
        <v>0</v>
      </c>
      <c r="L21" s="95">
        <f t="shared" si="7"/>
        <v>0</v>
      </c>
      <c r="M21" s="95">
        <f t="shared" si="7"/>
        <v>0</v>
      </c>
      <c r="N21" s="95">
        <f t="shared" si="7"/>
        <v>68500</v>
      </c>
      <c r="O21" s="95">
        <f t="shared" si="7"/>
        <v>61200</v>
      </c>
      <c r="P21" s="95">
        <f t="shared" si="7"/>
        <v>0</v>
      </c>
      <c r="Q21" s="95">
        <f t="shared" si="7"/>
        <v>0</v>
      </c>
      <c r="R21" s="95">
        <f t="shared" si="7"/>
        <v>68500</v>
      </c>
      <c r="S21" s="95">
        <f t="shared" si="7"/>
        <v>61200</v>
      </c>
      <c r="T21" s="95">
        <f t="shared" si="7"/>
        <v>0</v>
      </c>
      <c r="U21" s="95">
        <f t="shared" si="7"/>
        <v>0</v>
      </c>
      <c r="V21" s="95">
        <f t="shared" si="7"/>
        <v>0</v>
      </c>
      <c r="W21" s="95">
        <f t="shared" si="7"/>
        <v>0</v>
      </c>
      <c r="X21" s="95">
        <f t="shared" si="7"/>
        <v>0</v>
      </c>
      <c r="Y21" s="95">
        <f t="shared" si="7"/>
        <v>0</v>
      </c>
      <c r="Z21" s="87"/>
      <c r="AC21" s="129">
        <f t="shared" si="3"/>
        <v>0</v>
      </c>
    </row>
    <row r="22" spans="1:29" s="141" customFormat="1" ht="93.75">
      <c r="A22" s="134">
        <v>1</v>
      </c>
      <c r="B22" s="135" t="s">
        <v>89</v>
      </c>
      <c r="C22" s="136"/>
      <c r="D22" s="137" t="s">
        <v>94</v>
      </c>
      <c r="E22" s="137" t="s">
        <v>82</v>
      </c>
      <c r="F22" s="137">
        <v>2022</v>
      </c>
      <c r="G22" s="137"/>
      <c r="H22" s="138">
        <v>13500</v>
      </c>
      <c r="I22" s="138">
        <f>+H22*0.9</f>
        <v>12150</v>
      </c>
      <c r="J22" s="139"/>
      <c r="K22" s="139"/>
      <c r="L22" s="139"/>
      <c r="M22" s="139"/>
      <c r="N22" s="138">
        <v>13500</v>
      </c>
      <c r="O22" s="138">
        <v>12150</v>
      </c>
      <c r="P22" s="140"/>
      <c r="Q22" s="138"/>
      <c r="R22" s="138">
        <v>13500</v>
      </c>
      <c r="S22" s="138">
        <v>12150</v>
      </c>
      <c r="T22" s="139"/>
      <c r="U22" s="138"/>
      <c r="V22" s="138"/>
      <c r="W22" s="138"/>
      <c r="X22" s="135"/>
      <c r="Y22" s="135"/>
      <c r="Z22" s="135"/>
    </row>
    <row r="23" spans="1:29" ht="56.25">
      <c r="A23" s="75">
        <v>2</v>
      </c>
      <c r="B23" s="57" t="s">
        <v>118</v>
      </c>
      <c r="C23" s="16"/>
      <c r="D23" s="48" t="s">
        <v>97</v>
      </c>
      <c r="E23" s="48" t="s">
        <v>82</v>
      </c>
      <c r="F23" s="48">
        <v>2022</v>
      </c>
      <c r="G23" s="48"/>
      <c r="H23" s="87">
        <v>7000</v>
      </c>
      <c r="I23" s="87">
        <v>6300</v>
      </c>
      <c r="J23" s="95"/>
      <c r="K23" s="95"/>
      <c r="L23" s="95"/>
      <c r="M23" s="95"/>
      <c r="N23" s="87">
        <v>7000</v>
      </c>
      <c r="O23" s="87">
        <v>6300</v>
      </c>
      <c r="P23" s="95"/>
      <c r="Q23" s="95"/>
      <c r="R23" s="87">
        <v>7000</v>
      </c>
      <c r="S23" s="87">
        <v>6300</v>
      </c>
      <c r="T23" s="95"/>
      <c r="U23" s="95"/>
      <c r="V23" s="95"/>
      <c r="W23" s="87"/>
      <c r="X23" s="87"/>
      <c r="Y23" s="87"/>
      <c r="Z23" s="87"/>
      <c r="AC23" s="129">
        <f t="shared" si="3"/>
        <v>0</v>
      </c>
    </row>
    <row r="24" spans="1:29" ht="56.25">
      <c r="A24" s="75">
        <v>3</v>
      </c>
      <c r="B24" s="57" t="s">
        <v>93</v>
      </c>
      <c r="C24" s="16"/>
      <c r="D24" s="48" t="s">
        <v>96</v>
      </c>
      <c r="E24" s="48" t="s">
        <v>82</v>
      </c>
      <c r="F24" s="48">
        <v>2022</v>
      </c>
      <c r="G24" s="48"/>
      <c r="H24" s="87">
        <v>7000</v>
      </c>
      <c r="I24" s="87">
        <v>6300</v>
      </c>
      <c r="J24" s="95"/>
      <c r="K24" s="95"/>
      <c r="L24" s="95"/>
      <c r="M24" s="95"/>
      <c r="N24" s="87">
        <v>7000</v>
      </c>
      <c r="O24" s="87">
        <v>6300</v>
      </c>
      <c r="P24" s="95"/>
      <c r="Q24" s="95"/>
      <c r="R24" s="87">
        <v>7000</v>
      </c>
      <c r="S24" s="87">
        <v>6300</v>
      </c>
      <c r="T24" s="95"/>
      <c r="U24" s="95"/>
      <c r="V24" s="95"/>
      <c r="W24" s="87"/>
      <c r="X24" s="87"/>
      <c r="Y24" s="87"/>
      <c r="Z24" s="87"/>
      <c r="AC24" s="129">
        <f t="shared" si="3"/>
        <v>0</v>
      </c>
    </row>
    <row r="25" spans="1:29" ht="56.25">
      <c r="A25" s="75">
        <v>4</v>
      </c>
      <c r="B25" s="57" t="s">
        <v>111</v>
      </c>
      <c r="C25" s="16"/>
      <c r="D25" s="48" t="s">
        <v>95</v>
      </c>
      <c r="E25" s="48" t="s">
        <v>82</v>
      </c>
      <c r="F25" s="48">
        <v>2023</v>
      </c>
      <c r="G25" s="48"/>
      <c r="H25" s="87">
        <v>9000</v>
      </c>
      <c r="I25" s="87">
        <v>8100</v>
      </c>
      <c r="J25" s="95"/>
      <c r="K25" s="95"/>
      <c r="L25" s="95"/>
      <c r="M25" s="95"/>
      <c r="N25" s="87">
        <v>9000</v>
      </c>
      <c r="O25" s="87">
        <v>8100</v>
      </c>
      <c r="P25" s="95"/>
      <c r="Q25" s="95"/>
      <c r="R25" s="87">
        <v>9000</v>
      </c>
      <c r="S25" s="87">
        <v>8100</v>
      </c>
      <c r="T25" s="95"/>
      <c r="U25" s="95"/>
      <c r="V25" s="95"/>
      <c r="W25" s="87"/>
      <c r="X25" s="87"/>
      <c r="Y25" s="87"/>
      <c r="Z25" s="87"/>
      <c r="AC25" s="129">
        <f t="shared" si="3"/>
        <v>0</v>
      </c>
    </row>
    <row r="26" spans="1:29" ht="75">
      <c r="A26" s="75">
        <v>5</v>
      </c>
      <c r="B26" s="57" t="s">
        <v>91</v>
      </c>
      <c r="C26" s="16"/>
      <c r="D26" s="48" t="s">
        <v>94</v>
      </c>
      <c r="E26" s="48" t="s">
        <v>82</v>
      </c>
      <c r="F26" s="48">
        <v>2023</v>
      </c>
      <c r="G26" s="48"/>
      <c r="H26" s="87">
        <v>10000</v>
      </c>
      <c r="I26" s="87">
        <v>9000</v>
      </c>
      <c r="J26" s="95"/>
      <c r="K26" s="95"/>
      <c r="L26" s="95"/>
      <c r="M26" s="95"/>
      <c r="N26" s="87">
        <v>10500</v>
      </c>
      <c r="O26" s="87">
        <v>9000</v>
      </c>
      <c r="P26" s="95"/>
      <c r="Q26" s="95"/>
      <c r="R26" s="87">
        <v>10500</v>
      </c>
      <c r="S26" s="87">
        <v>9000</v>
      </c>
      <c r="T26" s="95"/>
      <c r="U26" s="95"/>
      <c r="V26" s="95"/>
      <c r="W26" s="87"/>
      <c r="X26" s="87"/>
      <c r="Y26" s="87"/>
      <c r="Z26" s="87"/>
      <c r="AC26" s="129">
        <f t="shared" si="3"/>
        <v>0</v>
      </c>
    </row>
    <row r="27" spans="1:29" ht="37.5">
      <c r="A27" s="75">
        <v>6</v>
      </c>
      <c r="B27" s="57" t="s">
        <v>90</v>
      </c>
      <c r="C27" s="16"/>
      <c r="D27" s="48" t="s">
        <v>49</v>
      </c>
      <c r="E27" s="48" t="s">
        <v>82</v>
      </c>
      <c r="F27" s="48">
        <v>2023</v>
      </c>
      <c r="G27" s="48"/>
      <c r="H27" s="87">
        <v>6000</v>
      </c>
      <c r="I27" s="87">
        <v>5400</v>
      </c>
      <c r="J27" s="95"/>
      <c r="K27" s="95"/>
      <c r="L27" s="95"/>
      <c r="M27" s="95"/>
      <c r="N27" s="87">
        <v>6000</v>
      </c>
      <c r="O27" s="87">
        <v>5400</v>
      </c>
      <c r="P27" s="95"/>
      <c r="Q27" s="95"/>
      <c r="R27" s="87">
        <v>6000</v>
      </c>
      <c r="S27" s="87">
        <v>5400</v>
      </c>
      <c r="T27" s="95"/>
      <c r="U27" s="95"/>
      <c r="V27" s="95"/>
      <c r="W27" s="87"/>
      <c r="X27" s="87"/>
      <c r="Y27" s="87"/>
      <c r="Z27" s="87"/>
      <c r="AC27" s="129">
        <f t="shared" si="3"/>
        <v>0</v>
      </c>
    </row>
    <row r="28" spans="1:29" ht="56.25">
      <c r="A28" s="75">
        <v>7</v>
      </c>
      <c r="B28" s="57" t="s">
        <v>92</v>
      </c>
      <c r="C28" s="16"/>
      <c r="D28" s="48" t="s">
        <v>72</v>
      </c>
      <c r="E28" s="48" t="s">
        <v>82</v>
      </c>
      <c r="F28" s="48">
        <v>2024</v>
      </c>
      <c r="G28" s="48"/>
      <c r="H28" s="87">
        <v>10500</v>
      </c>
      <c r="I28" s="87">
        <v>9450</v>
      </c>
      <c r="J28" s="95"/>
      <c r="K28" s="95"/>
      <c r="L28" s="95"/>
      <c r="M28" s="95"/>
      <c r="N28" s="87">
        <v>10500</v>
      </c>
      <c r="O28" s="87">
        <v>9450</v>
      </c>
      <c r="P28" s="95"/>
      <c r="Q28" s="95"/>
      <c r="R28" s="87">
        <v>10500</v>
      </c>
      <c r="S28" s="87">
        <v>9450</v>
      </c>
      <c r="T28" s="95"/>
      <c r="U28" s="95"/>
      <c r="V28" s="95"/>
      <c r="W28" s="87"/>
      <c r="X28" s="87"/>
      <c r="Y28" s="87"/>
      <c r="Z28" s="87"/>
      <c r="AC28" s="129">
        <f t="shared" si="3"/>
        <v>0</v>
      </c>
    </row>
    <row r="29" spans="1:29" s="141" customFormat="1" ht="75">
      <c r="A29" s="134">
        <v>8</v>
      </c>
      <c r="B29" s="135" t="s">
        <v>113</v>
      </c>
      <c r="C29" s="136"/>
      <c r="D29" s="137" t="s">
        <v>60</v>
      </c>
      <c r="E29" s="137" t="s">
        <v>82</v>
      </c>
      <c r="F29" s="137">
        <v>2024</v>
      </c>
      <c r="G29" s="137"/>
      <c r="H29" s="138">
        <v>5000</v>
      </c>
      <c r="I29" s="138">
        <f>H29*0.9</f>
        <v>4500</v>
      </c>
      <c r="J29" s="139"/>
      <c r="K29" s="139"/>
      <c r="L29" s="139"/>
      <c r="M29" s="139"/>
      <c r="N29" s="138">
        <v>5000</v>
      </c>
      <c r="O29" s="138">
        <f>N29*0.9</f>
        <v>4500</v>
      </c>
      <c r="P29" s="140"/>
      <c r="Q29" s="138"/>
      <c r="R29" s="138">
        <v>5000</v>
      </c>
      <c r="S29" s="138">
        <f>R29*0.9</f>
        <v>4500</v>
      </c>
      <c r="T29" s="139"/>
      <c r="U29" s="138"/>
      <c r="V29" s="138"/>
      <c r="W29" s="138"/>
      <c r="X29" s="135"/>
      <c r="Y29" s="135"/>
      <c r="Z29" s="135"/>
    </row>
    <row r="30" spans="1:29" s="69" customFormat="1">
      <c r="A30" s="66" t="s">
        <v>77</v>
      </c>
      <c r="B30" s="16" t="s">
        <v>80</v>
      </c>
      <c r="C30" s="16"/>
      <c r="D30" s="17"/>
      <c r="E30" s="17"/>
      <c r="F30" s="17"/>
      <c r="G30" s="17"/>
      <c r="H30" s="67">
        <f>H31+H39+H41</f>
        <v>172605.58799999999</v>
      </c>
      <c r="I30" s="67">
        <f t="shared" ref="I30:Y30" si="8">I31+I39+I41</f>
        <v>164107.58799999999</v>
      </c>
      <c r="J30" s="67">
        <f t="shared" si="8"/>
        <v>126021.87999999999</v>
      </c>
      <c r="K30" s="67">
        <f t="shared" si="8"/>
        <v>121401.64799999999</v>
      </c>
      <c r="L30" s="67">
        <f t="shared" si="8"/>
        <v>126021.87999999999</v>
      </c>
      <c r="M30" s="67">
        <f t="shared" si="8"/>
        <v>121401.64799999999</v>
      </c>
      <c r="N30" s="67">
        <f t="shared" si="8"/>
        <v>27186.982</v>
      </c>
      <c r="O30" s="67">
        <f t="shared" si="8"/>
        <v>25509.982</v>
      </c>
      <c r="P30" s="67">
        <f t="shared" si="8"/>
        <v>0</v>
      </c>
      <c r="Q30" s="67">
        <f t="shared" si="8"/>
        <v>6686.982</v>
      </c>
      <c r="R30" s="67">
        <f t="shared" si="8"/>
        <v>27186.982</v>
      </c>
      <c r="S30" s="67">
        <f t="shared" si="8"/>
        <v>25509.982</v>
      </c>
      <c r="T30" s="67">
        <f t="shared" si="8"/>
        <v>0</v>
      </c>
      <c r="U30" s="67">
        <f t="shared" si="8"/>
        <v>6686.982</v>
      </c>
      <c r="V30" s="67">
        <f t="shared" si="8"/>
        <v>6686.982</v>
      </c>
      <c r="W30" s="67">
        <f t="shared" si="8"/>
        <v>6686.982</v>
      </c>
      <c r="X30" s="67">
        <f t="shared" si="8"/>
        <v>0</v>
      </c>
      <c r="Y30" s="67">
        <f t="shared" si="8"/>
        <v>6686.982</v>
      </c>
      <c r="Z30" s="68"/>
      <c r="AC30" s="129">
        <f t="shared" si="3"/>
        <v>132708.86199999999</v>
      </c>
    </row>
    <row r="31" spans="1:29" s="69" customFormat="1" ht="75">
      <c r="A31" s="132" t="s">
        <v>85</v>
      </c>
      <c r="B31" s="16" t="s">
        <v>23</v>
      </c>
      <c r="C31" s="16"/>
      <c r="D31" s="17"/>
      <c r="E31" s="17"/>
      <c r="F31" s="17"/>
      <c r="G31" s="17"/>
      <c r="H31" s="67">
        <f>SUM(H32:H38)</f>
        <v>111265.58799999999</v>
      </c>
      <c r="I31" s="67">
        <f t="shared" ref="I31:Y31" si="9">SUM(I32:I38)</f>
        <v>104444.58799999999</v>
      </c>
      <c r="J31" s="67">
        <f t="shared" si="9"/>
        <v>100462.87999999999</v>
      </c>
      <c r="K31" s="67">
        <f t="shared" si="9"/>
        <v>99342.647999999986</v>
      </c>
      <c r="L31" s="67">
        <f t="shared" si="9"/>
        <v>100462.87999999999</v>
      </c>
      <c r="M31" s="67">
        <f t="shared" si="9"/>
        <v>99342.647999999986</v>
      </c>
      <c r="N31" s="67">
        <f t="shared" si="9"/>
        <v>1345.4099999999999</v>
      </c>
      <c r="O31" s="67">
        <f t="shared" si="9"/>
        <v>1345.4099999999999</v>
      </c>
      <c r="P31" s="67">
        <f t="shared" si="9"/>
        <v>0</v>
      </c>
      <c r="Q31" s="67">
        <f t="shared" si="9"/>
        <v>1345.4099999999999</v>
      </c>
      <c r="R31" s="67">
        <f t="shared" si="9"/>
        <v>1345.4099999999999</v>
      </c>
      <c r="S31" s="67">
        <f t="shared" si="9"/>
        <v>1345.4099999999999</v>
      </c>
      <c r="T31" s="67">
        <f t="shared" si="9"/>
        <v>0</v>
      </c>
      <c r="U31" s="67">
        <f t="shared" si="9"/>
        <v>1345.4099999999999</v>
      </c>
      <c r="V31" s="67">
        <f t="shared" si="9"/>
        <v>1345.4099999999999</v>
      </c>
      <c r="W31" s="67">
        <f t="shared" si="9"/>
        <v>1345.4099999999999</v>
      </c>
      <c r="X31" s="67">
        <f t="shared" si="9"/>
        <v>0</v>
      </c>
      <c r="Y31" s="67">
        <f t="shared" si="9"/>
        <v>1345.4099999999999</v>
      </c>
      <c r="Z31" s="68"/>
      <c r="AC31" s="129">
        <f t="shared" si="3"/>
        <v>101808.29</v>
      </c>
    </row>
    <row r="32" spans="1:29" s="93" customFormat="1" ht="112.5">
      <c r="A32" s="86">
        <v>1</v>
      </c>
      <c r="B32" s="58" t="s">
        <v>30</v>
      </c>
      <c r="C32" s="86"/>
      <c r="D32" s="96" t="s">
        <v>31</v>
      </c>
      <c r="E32" s="96" t="s">
        <v>32</v>
      </c>
      <c r="F32" s="48">
        <v>2015</v>
      </c>
      <c r="G32" s="88" t="s">
        <v>33</v>
      </c>
      <c r="H32" s="97">
        <v>10516.259</v>
      </c>
      <c r="I32" s="87">
        <f>+H32</f>
        <v>10516.259</v>
      </c>
      <c r="J32" s="91">
        <v>8451</v>
      </c>
      <c r="K32" s="87">
        <f>+J32</f>
        <v>8451</v>
      </c>
      <c r="L32" s="87">
        <v>8451</v>
      </c>
      <c r="M32" s="87">
        <v>8451</v>
      </c>
      <c r="N32" s="87">
        <v>14.936</v>
      </c>
      <c r="O32" s="87">
        <v>14.936</v>
      </c>
      <c r="P32" s="92"/>
      <c r="Q32" s="87">
        <v>14.936</v>
      </c>
      <c r="R32" s="87">
        <v>14.936</v>
      </c>
      <c r="S32" s="87">
        <v>14.936</v>
      </c>
      <c r="T32" s="92"/>
      <c r="U32" s="87">
        <v>14.936</v>
      </c>
      <c r="V32" s="87">
        <v>14.936</v>
      </c>
      <c r="W32" s="87">
        <v>14.936</v>
      </c>
      <c r="X32" s="92"/>
      <c r="Y32" s="87">
        <v>14.936</v>
      </c>
      <c r="Z32" s="88"/>
      <c r="AC32" s="129">
        <f t="shared" si="3"/>
        <v>8465.9359999999997</v>
      </c>
    </row>
    <row r="33" spans="1:29" s="93" customFormat="1" ht="75">
      <c r="A33" s="86">
        <v>2</v>
      </c>
      <c r="B33" s="98" t="s">
        <v>39</v>
      </c>
      <c r="C33" s="98"/>
      <c r="D33" s="131" t="s">
        <v>40</v>
      </c>
      <c r="E33" s="78"/>
      <c r="F33" s="131" t="s">
        <v>101</v>
      </c>
      <c r="G33" s="128" t="s">
        <v>41</v>
      </c>
      <c r="H33" s="99">
        <v>12500</v>
      </c>
      <c r="I33" s="91">
        <f>+H33</f>
        <v>12500</v>
      </c>
      <c r="J33" s="91">
        <v>11250</v>
      </c>
      <c r="K33" s="91">
        <f>+J33</f>
        <v>11250</v>
      </c>
      <c r="L33" s="91">
        <v>11250</v>
      </c>
      <c r="M33" s="91">
        <v>11250</v>
      </c>
      <c r="N33" s="87">
        <v>456.83600000000001</v>
      </c>
      <c r="O33" s="87">
        <v>456.83600000000001</v>
      </c>
      <c r="P33" s="87"/>
      <c r="Q33" s="87">
        <v>456.83600000000001</v>
      </c>
      <c r="R33" s="87">
        <v>456.83600000000001</v>
      </c>
      <c r="S33" s="87">
        <v>456.83600000000001</v>
      </c>
      <c r="T33" s="87"/>
      <c r="U33" s="87">
        <v>456.83600000000001</v>
      </c>
      <c r="V33" s="87">
        <v>456.83600000000001</v>
      </c>
      <c r="W33" s="87">
        <v>456.83600000000001</v>
      </c>
      <c r="X33" s="87"/>
      <c r="Y33" s="87">
        <v>456.83600000000001</v>
      </c>
      <c r="Z33" s="88"/>
      <c r="AC33" s="129">
        <f t="shared" si="3"/>
        <v>11706.835999999999</v>
      </c>
    </row>
    <row r="34" spans="1:29" s="93" customFormat="1" ht="75">
      <c r="A34" s="86">
        <v>3</v>
      </c>
      <c r="B34" s="98" t="s">
        <v>42</v>
      </c>
      <c r="C34" s="98"/>
      <c r="D34" s="131" t="s">
        <v>43</v>
      </c>
      <c r="E34" s="78"/>
      <c r="F34" s="131" t="s">
        <v>102</v>
      </c>
      <c r="G34" s="128" t="s">
        <v>44</v>
      </c>
      <c r="H34" s="99">
        <v>8517</v>
      </c>
      <c r="I34" s="91">
        <v>5867</v>
      </c>
      <c r="J34" s="91">
        <v>7820.1869999999999</v>
      </c>
      <c r="K34" s="91">
        <f>J34</f>
        <v>7820.1869999999999</v>
      </c>
      <c r="L34" s="91">
        <v>7820.1869999999999</v>
      </c>
      <c r="M34" s="91">
        <v>7820.1869999999999</v>
      </c>
      <c r="N34" s="87">
        <v>71.165999999999997</v>
      </c>
      <c r="O34" s="87">
        <v>71.165999999999997</v>
      </c>
      <c r="P34" s="87"/>
      <c r="Q34" s="87">
        <v>71.165999999999997</v>
      </c>
      <c r="R34" s="87">
        <v>71.165999999999997</v>
      </c>
      <c r="S34" s="87">
        <v>71.165999999999997</v>
      </c>
      <c r="T34" s="87"/>
      <c r="U34" s="87">
        <v>71.165999999999997</v>
      </c>
      <c r="V34" s="87">
        <v>71.165999999999997</v>
      </c>
      <c r="W34" s="87">
        <v>71.165999999999997</v>
      </c>
      <c r="X34" s="87"/>
      <c r="Y34" s="87">
        <v>71.165999999999997</v>
      </c>
      <c r="Z34" s="100"/>
      <c r="AC34" s="129">
        <f t="shared" si="3"/>
        <v>7891.3530000000001</v>
      </c>
    </row>
    <row r="35" spans="1:29" s="93" customFormat="1" ht="75">
      <c r="A35" s="86">
        <v>4</v>
      </c>
      <c r="B35" s="98" t="s">
        <v>45</v>
      </c>
      <c r="C35" s="98"/>
      <c r="D35" s="131" t="s">
        <v>46</v>
      </c>
      <c r="E35" s="78"/>
      <c r="F35" s="131" t="s">
        <v>103</v>
      </c>
      <c r="G35" s="128" t="s">
        <v>47</v>
      </c>
      <c r="H35" s="99">
        <v>5253</v>
      </c>
      <c r="I35" s="91">
        <v>3600</v>
      </c>
      <c r="J35" s="91">
        <v>4595.6639999999998</v>
      </c>
      <c r="K35" s="91">
        <f>J35</f>
        <v>4595.6639999999998</v>
      </c>
      <c r="L35" s="91">
        <v>4595.6639999999998</v>
      </c>
      <c r="M35" s="91">
        <v>4595.6639999999998</v>
      </c>
      <c r="N35" s="87">
        <v>45.65</v>
      </c>
      <c r="O35" s="87">
        <v>45.65</v>
      </c>
      <c r="P35" s="87"/>
      <c r="Q35" s="87">
        <v>45.65</v>
      </c>
      <c r="R35" s="87">
        <v>45.65</v>
      </c>
      <c r="S35" s="87">
        <v>45.65</v>
      </c>
      <c r="T35" s="87"/>
      <c r="U35" s="87">
        <v>45.65</v>
      </c>
      <c r="V35" s="87">
        <v>45.65</v>
      </c>
      <c r="W35" s="87">
        <v>45.65</v>
      </c>
      <c r="X35" s="87"/>
      <c r="Y35" s="87">
        <v>45.65</v>
      </c>
      <c r="Z35" s="100"/>
      <c r="AC35" s="129">
        <f t="shared" si="3"/>
        <v>4641.3139999999994</v>
      </c>
    </row>
    <row r="36" spans="1:29" s="93" customFormat="1" ht="75">
      <c r="A36" s="86">
        <v>5</v>
      </c>
      <c r="B36" s="98" t="s">
        <v>48</v>
      </c>
      <c r="C36" s="98"/>
      <c r="D36" s="131" t="s">
        <v>49</v>
      </c>
      <c r="E36" s="78"/>
      <c r="F36" s="131" t="s">
        <v>102</v>
      </c>
      <c r="G36" s="128" t="s">
        <v>50</v>
      </c>
      <c r="H36" s="99">
        <v>9265</v>
      </c>
      <c r="I36" s="91">
        <v>6747</v>
      </c>
      <c r="J36" s="91">
        <v>8477.5</v>
      </c>
      <c r="K36" s="91">
        <v>8477.5</v>
      </c>
      <c r="L36" s="91">
        <v>8477.5</v>
      </c>
      <c r="M36" s="91">
        <v>8477.5</v>
      </c>
      <c r="N36" s="87">
        <v>86.697999999999993</v>
      </c>
      <c r="O36" s="87">
        <v>86.697999999999993</v>
      </c>
      <c r="P36" s="87"/>
      <c r="Q36" s="87">
        <v>86.697999999999993</v>
      </c>
      <c r="R36" s="87">
        <v>86.697999999999993</v>
      </c>
      <c r="S36" s="87">
        <v>86.697999999999993</v>
      </c>
      <c r="T36" s="87"/>
      <c r="U36" s="87">
        <v>86.697999999999993</v>
      </c>
      <c r="V36" s="87">
        <v>86.697999999999993</v>
      </c>
      <c r="W36" s="87">
        <v>86.697999999999993</v>
      </c>
      <c r="X36" s="87"/>
      <c r="Y36" s="87">
        <v>86.697999999999993</v>
      </c>
      <c r="Z36" s="101"/>
      <c r="AC36" s="129">
        <f t="shared" si="3"/>
        <v>8564.1980000000003</v>
      </c>
    </row>
    <row r="37" spans="1:29" s="93" customFormat="1" ht="112.5">
      <c r="A37" s="86">
        <v>6</v>
      </c>
      <c r="B37" s="90" t="s">
        <v>55</v>
      </c>
      <c r="C37" s="86">
        <v>7569275</v>
      </c>
      <c r="D37" s="102" t="s">
        <v>52</v>
      </c>
      <c r="E37" s="91" t="s">
        <v>56</v>
      </c>
      <c r="F37" s="103" t="s">
        <v>57</v>
      </c>
      <c r="G37" s="86" t="s">
        <v>58</v>
      </c>
      <c r="H37" s="87">
        <f t="shared" ref="H37" si="10">I37</f>
        <v>59115.328999999998</v>
      </c>
      <c r="I37" s="87">
        <v>59115.328999999998</v>
      </c>
      <c r="J37" s="87">
        <v>54498.296999999999</v>
      </c>
      <c r="K37" s="87">
        <v>54498.296999999999</v>
      </c>
      <c r="L37" s="87">
        <v>54498.296999999999</v>
      </c>
      <c r="M37" s="87">
        <v>54498.296999999999</v>
      </c>
      <c r="N37" s="87">
        <v>581.88199999999995</v>
      </c>
      <c r="O37" s="87">
        <v>581.88199999999995</v>
      </c>
      <c r="P37" s="87"/>
      <c r="Q37" s="87">
        <v>581.88199999999995</v>
      </c>
      <c r="R37" s="87">
        <v>581.88199999999995</v>
      </c>
      <c r="S37" s="87">
        <v>581.88199999999995</v>
      </c>
      <c r="T37" s="87"/>
      <c r="U37" s="87">
        <v>581.88199999999995</v>
      </c>
      <c r="V37" s="87">
        <v>581.88199999999995</v>
      </c>
      <c r="W37" s="87">
        <v>581.88199999999995</v>
      </c>
      <c r="X37" s="87"/>
      <c r="Y37" s="87">
        <v>581.88199999999995</v>
      </c>
      <c r="Z37" s="88"/>
      <c r="AC37" s="129">
        <f t="shared" si="3"/>
        <v>55080.178999999996</v>
      </c>
    </row>
    <row r="38" spans="1:29" s="93" customFormat="1" ht="75">
      <c r="A38" s="86">
        <v>7</v>
      </c>
      <c r="B38" s="98" t="s">
        <v>59</v>
      </c>
      <c r="C38" s="98"/>
      <c r="D38" s="131" t="s">
        <v>60</v>
      </c>
      <c r="E38" s="78"/>
      <c r="F38" s="131" t="s">
        <v>102</v>
      </c>
      <c r="G38" s="128" t="s">
        <v>61</v>
      </c>
      <c r="H38" s="99">
        <v>6099</v>
      </c>
      <c r="I38" s="91">
        <v>6099</v>
      </c>
      <c r="J38" s="91">
        <v>5370.232</v>
      </c>
      <c r="K38" s="91">
        <v>4250</v>
      </c>
      <c r="L38" s="91">
        <v>5370.232</v>
      </c>
      <c r="M38" s="91">
        <v>4250</v>
      </c>
      <c r="N38" s="87">
        <v>88.242000000000004</v>
      </c>
      <c r="O38" s="87">
        <v>88.242000000000004</v>
      </c>
      <c r="P38" s="87"/>
      <c r="Q38" s="87">
        <v>88.242000000000004</v>
      </c>
      <c r="R38" s="87">
        <v>88.242000000000004</v>
      </c>
      <c r="S38" s="87">
        <v>88.242000000000004</v>
      </c>
      <c r="T38" s="87"/>
      <c r="U38" s="87">
        <v>88.242000000000004</v>
      </c>
      <c r="V38" s="87">
        <v>88.242000000000004</v>
      </c>
      <c r="W38" s="87">
        <v>88.242000000000004</v>
      </c>
      <c r="X38" s="87"/>
      <c r="Y38" s="87">
        <v>88.242000000000004</v>
      </c>
      <c r="Z38" s="101"/>
      <c r="AB38" s="93">
        <v>110956</v>
      </c>
      <c r="AC38" s="129">
        <f t="shared" si="3"/>
        <v>5458.4740000000002</v>
      </c>
    </row>
    <row r="39" spans="1:29" ht="56.25">
      <c r="A39" s="66" t="s">
        <v>65</v>
      </c>
      <c r="B39" s="16" t="s">
        <v>66</v>
      </c>
      <c r="C39" s="16"/>
      <c r="D39" s="48"/>
      <c r="E39" s="48"/>
      <c r="F39" s="48"/>
      <c r="G39" s="48"/>
      <c r="H39" s="67">
        <f>SUM(H40)</f>
        <v>40840</v>
      </c>
      <c r="I39" s="67">
        <f t="shared" ref="I39:Y39" si="11">SUM(I40)</f>
        <v>40840</v>
      </c>
      <c r="J39" s="67">
        <f t="shared" si="11"/>
        <v>25559</v>
      </c>
      <c r="K39" s="67">
        <f t="shared" si="11"/>
        <v>22059</v>
      </c>
      <c r="L39" s="67">
        <f t="shared" si="11"/>
        <v>25559</v>
      </c>
      <c r="M39" s="67">
        <f t="shared" si="11"/>
        <v>22059</v>
      </c>
      <c r="N39" s="67">
        <f t="shared" si="11"/>
        <v>5341.5720000000001</v>
      </c>
      <c r="O39" s="67">
        <f t="shared" si="11"/>
        <v>5341.5720000000001</v>
      </c>
      <c r="P39" s="67">
        <f t="shared" si="11"/>
        <v>0</v>
      </c>
      <c r="Q39" s="67">
        <f t="shared" si="11"/>
        <v>5341.5720000000001</v>
      </c>
      <c r="R39" s="67">
        <f t="shared" si="11"/>
        <v>5341.5720000000001</v>
      </c>
      <c r="S39" s="67">
        <f t="shared" si="11"/>
        <v>5341.5720000000001</v>
      </c>
      <c r="T39" s="67">
        <f t="shared" si="11"/>
        <v>0</v>
      </c>
      <c r="U39" s="67">
        <f t="shared" si="11"/>
        <v>5341.5720000000001</v>
      </c>
      <c r="V39" s="67">
        <f t="shared" si="11"/>
        <v>5341.5720000000001</v>
      </c>
      <c r="W39" s="67">
        <f t="shared" si="11"/>
        <v>5341.5720000000001</v>
      </c>
      <c r="X39" s="67">
        <f t="shared" si="11"/>
        <v>0</v>
      </c>
      <c r="Y39" s="67">
        <f t="shared" si="11"/>
        <v>5341.5720000000001</v>
      </c>
      <c r="Z39" s="68"/>
      <c r="AC39" s="129">
        <f t="shared" si="3"/>
        <v>30900.572</v>
      </c>
    </row>
    <row r="40" spans="1:29" s="93" customFormat="1" ht="75">
      <c r="A40" s="86">
        <v>1</v>
      </c>
      <c r="B40" s="58" t="s">
        <v>67</v>
      </c>
      <c r="C40" s="86">
        <v>7710900</v>
      </c>
      <c r="D40" s="86" t="s">
        <v>68</v>
      </c>
      <c r="E40" s="91" t="s">
        <v>56</v>
      </c>
      <c r="F40" s="103" t="s">
        <v>69</v>
      </c>
      <c r="G40" s="86" t="s">
        <v>70</v>
      </c>
      <c r="H40" s="87">
        <f>I40</f>
        <v>40840</v>
      </c>
      <c r="I40" s="87">
        <v>40840</v>
      </c>
      <c r="J40" s="91">
        <v>25559</v>
      </c>
      <c r="K40" s="87">
        <f>23559-1500</f>
        <v>22059</v>
      </c>
      <c r="L40" s="87">
        <v>25559</v>
      </c>
      <c r="M40" s="87">
        <v>22059</v>
      </c>
      <c r="N40" s="87">
        <v>5341.5720000000001</v>
      </c>
      <c r="O40" s="87">
        <v>5341.5720000000001</v>
      </c>
      <c r="P40" s="92"/>
      <c r="Q40" s="87">
        <v>5341.5720000000001</v>
      </c>
      <c r="R40" s="87">
        <v>5341.5720000000001</v>
      </c>
      <c r="S40" s="87">
        <v>5341.5720000000001</v>
      </c>
      <c r="T40" s="92"/>
      <c r="U40" s="87">
        <v>5341.5720000000001</v>
      </c>
      <c r="V40" s="87">
        <v>5341.5720000000001</v>
      </c>
      <c r="W40" s="87">
        <v>5341.5720000000001</v>
      </c>
      <c r="X40" s="92"/>
      <c r="Y40" s="87">
        <v>5341.5720000000001</v>
      </c>
      <c r="Z40" s="127"/>
      <c r="AC40" s="129">
        <f t="shared" si="3"/>
        <v>30900.572</v>
      </c>
    </row>
    <row r="41" spans="1:29" ht="56.25">
      <c r="A41" s="132" t="s">
        <v>86</v>
      </c>
      <c r="B41" s="16" t="s">
        <v>75</v>
      </c>
      <c r="C41" s="16"/>
      <c r="D41" s="48"/>
      <c r="E41" s="48"/>
      <c r="F41" s="48"/>
      <c r="G41" s="48"/>
      <c r="H41" s="95">
        <f>SUM(H42)</f>
        <v>20500</v>
      </c>
      <c r="I41" s="95">
        <f t="shared" ref="I41:Y41" si="12">SUM(I42)</f>
        <v>18823</v>
      </c>
      <c r="J41" s="95">
        <f t="shared" si="12"/>
        <v>0</v>
      </c>
      <c r="K41" s="95">
        <f t="shared" si="12"/>
        <v>0</v>
      </c>
      <c r="L41" s="95">
        <f t="shared" si="12"/>
        <v>0</v>
      </c>
      <c r="M41" s="95">
        <f t="shared" si="12"/>
        <v>0</v>
      </c>
      <c r="N41" s="95">
        <f t="shared" si="12"/>
        <v>20500</v>
      </c>
      <c r="O41" s="95">
        <f t="shared" si="12"/>
        <v>18823</v>
      </c>
      <c r="P41" s="95">
        <f t="shared" si="12"/>
        <v>0</v>
      </c>
      <c r="Q41" s="95">
        <f t="shared" si="12"/>
        <v>0</v>
      </c>
      <c r="R41" s="95">
        <f t="shared" si="12"/>
        <v>20500</v>
      </c>
      <c r="S41" s="95">
        <f t="shared" si="12"/>
        <v>18823</v>
      </c>
      <c r="T41" s="95">
        <f t="shared" si="12"/>
        <v>0</v>
      </c>
      <c r="U41" s="95">
        <f t="shared" si="12"/>
        <v>0</v>
      </c>
      <c r="V41" s="95">
        <f t="shared" si="12"/>
        <v>0</v>
      </c>
      <c r="W41" s="95">
        <f t="shared" si="12"/>
        <v>0</v>
      </c>
      <c r="X41" s="95">
        <f t="shared" si="12"/>
        <v>0</v>
      </c>
      <c r="Y41" s="95">
        <f t="shared" si="12"/>
        <v>0</v>
      </c>
      <c r="Z41" s="87"/>
      <c r="AC41" s="129">
        <f t="shared" si="3"/>
        <v>0</v>
      </c>
    </row>
    <row r="42" spans="1:29" s="141" customFormat="1" ht="93.75">
      <c r="A42" s="142" t="s">
        <v>87</v>
      </c>
      <c r="B42" s="59" t="s">
        <v>78</v>
      </c>
      <c r="C42" s="136"/>
      <c r="D42" s="137" t="s">
        <v>84</v>
      </c>
      <c r="E42" s="137" t="s">
        <v>82</v>
      </c>
      <c r="F42" s="137">
        <v>2025</v>
      </c>
      <c r="G42" s="137"/>
      <c r="H42" s="138">
        <v>20500</v>
      </c>
      <c r="I42" s="138">
        <f>19800-1350+373</f>
        <v>18823</v>
      </c>
      <c r="J42" s="139"/>
      <c r="K42" s="139"/>
      <c r="L42" s="139"/>
      <c r="M42" s="139"/>
      <c r="N42" s="138">
        <v>20500</v>
      </c>
      <c r="O42" s="138">
        <f>19800-1350+373</f>
        <v>18823</v>
      </c>
      <c r="P42" s="140"/>
      <c r="Q42" s="138"/>
      <c r="R42" s="138">
        <v>20500</v>
      </c>
      <c r="S42" s="138">
        <f>19800-1350+373</f>
        <v>18823</v>
      </c>
      <c r="T42" s="139"/>
      <c r="U42" s="138"/>
      <c r="V42" s="138"/>
      <c r="W42" s="138"/>
      <c r="X42" s="135"/>
      <c r="Y42" s="135"/>
      <c r="Z42" s="135"/>
    </row>
    <row r="43" spans="1:29" s="69" customFormat="1" ht="37.5">
      <c r="A43" s="66" t="s">
        <v>99</v>
      </c>
      <c r="B43" s="16" t="s">
        <v>98</v>
      </c>
      <c r="C43" s="16"/>
      <c r="D43" s="17"/>
      <c r="E43" s="17"/>
      <c r="F43" s="17"/>
      <c r="G43" s="17"/>
      <c r="H43" s="67">
        <f>H44</f>
        <v>15317.634</v>
      </c>
      <c r="I43" s="67">
        <f t="shared" ref="I43:Y43" si="13">I44</f>
        <v>15317.634</v>
      </c>
      <c r="J43" s="67">
        <f t="shared" si="13"/>
        <v>14500</v>
      </c>
      <c r="K43" s="67">
        <f t="shared" si="13"/>
        <v>14500</v>
      </c>
      <c r="L43" s="67">
        <f t="shared" si="13"/>
        <v>14500</v>
      </c>
      <c r="M43" s="67">
        <f t="shared" si="13"/>
        <v>14500</v>
      </c>
      <c r="N43" s="67">
        <f t="shared" si="13"/>
        <v>391.48700000000076</v>
      </c>
      <c r="O43" s="67">
        <f t="shared" si="13"/>
        <v>391.48700000000076</v>
      </c>
      <c r="P43" s="67">
        <f t="shared" si="13"/>
        <v>0</v>
      </c>
      <c r="Q43" s="67">
        <f t="shared" si="13"/>
        <v>391.48700000000076</v>
      </c>
      <c r="R43" s="67">
        <f t="shared" si="13"/>
        <v>391.48700000000076</v>
      </c>
      <c r="S43" s="67">
        <f t="shared" si="13"/>
        <v>391.48700000000076</v>
      </c>
      <c r="T43" s="67">
        <f t="shared" si="13"/>
        <v>0</v>
      </c>
      <c r="U43" s="67">
        <f t="shared" si="13"/>
        <v>391.48700000000076</v>
      </c>
      <c r="V43" s="67">
        <f t="shared" si="13"/>
        <v>391.48700000000076</v>
      </c>
      <c r="W43" s="67">
        <f t="shared" si="13"/>
        <v>391.48700000000076</v>
      </c>
      <c r="X43" s="67">
        <f t="shared" si="13"/>
        <v>0</v>
      </c>
      <c r="Y43" s="67">
        <f t="shared" si="13"/>
        <v>391.48700000000076</v>
      </c>
      <c r="Z43" s="68"/>
      <c r="AC43" s="129">
        <f t="shared" si="3"/>
        <v>14891.487000000001</v>
      </c>
    </row>
    <row r="44" spans="1:29" s="69" customFormat="1" ht="75">
      <c r="A44" s="66" t="s">
        <v>22</v>
      </c>
      <c r="B44" s="16" t="s">
        <v>23</v>
      </c>
      <c r="C44" s="16"/>
      <c r="D44" s="17"/>
      <c r="E44" s="17"/>
      <c r="F44" s="17"/>
      <c r="G44" s="17"/>
      <c r="H44" s="67">
        <f>SUM(H45:H46)</f>
        <v>15317.634</v>
      </c>
      <c r="I44" s="67">
        <f t="shared" ref="I44:Y44" si="14">SUM(I45:I46)</f>
        <v>15317.634</v>
      </c>
      <c r="J44" s="67">
        <f t="shared" si="14"/>
        <v>14500</v>
      </c>
      <c r="K44" s="67">
        <f t="shared" si="14"/>
        <v>14500</v>
      </c>
      <c r="L44" s="67">
        <f t="shared" si="14"/>
        <v>14500</v>
      </c>
      <c r="M44" s="67">
        <f t="shared" si="14"/>
        <v>14500</v>
      </c>
      <c r="N44" s="67">
        <f t="shared" si="14"/>
        <v>391.48700000000076</v>
      </c>
      <c r="O44" s="67">
        <f t="shared" si="14"/>
        <v>391.48700000000076</v>
      </c>
      <c r="P44" s="67">
        <f t="shared" si="14"/>
        <v>0</v>
      </c>
      <c r="Q44" s="67">
        <f t="shared" si="14"/>
        <v>391.48700000000076</v>
      </c>
      <c r="R44" s="67">
        <f t="shared" si="14"/>
        <v>391.48700000000076</v>
      </c>
      <c r="S44" s="67">
        <f t="shared" si="14"/>
        <v>391.48700000000076</v>
      </c>
      <c r="T44" s="67">
        <f t="shared" si="14"/>
        <v>0</v>
      </c>
      <c r="U44" s="67">
        <f t="shared" si="14"/>
        <v>391.48700000000076</v>
      </c>
      <c r="V44" s="67">
        <f t="shared" si="14"/>
        <v>391.48700000000076</v>
      </c>
      <c r="W44" s="67">
        <f t="shared" si="14"/>
        <v>391.48700000000076</v>
      </c>
      <c r="X44" s="67">
        <f t="shared" si="14"/>
        <v>0</v>
      </c>
      <c r="Y44" s="67">
        <f t="shared" si="14"/>
        <v>391.48700000000076</v>
      </c>
      <c r="Z44" s="68"/>
      <c r="AC44" s="129">
        <f t="shared" si="3"/>
        <v>14891.487000000001</v>
      </c>
    </row>
    <row r="45" spans="1:29" s="93" customFormat="1" ht="75">
      <c r="A45" s="126">
        <v>1</v>
      </c>
      <c r="B45" s="58" t="s">
        <v>34</v>
      </c>
      <c r="C45" s="86"/>
      <c r="D45" s="86" t="s">
        <v>35</v>
      </c>
      <c r="E45" s="86" t="s">
        <v>36</v>
      </c>
      <c r="F45" s="104" t="s">
        <v>37</v>
      </c>
      <c r="G45" s="86" t="s">
        <v>38</v>
      </c>
      <c r="H45" s="91">
        <v>13318.634</v>
      </c>
      <c r="I45" s="91">
        <v>13318.634</v>
      </c>
      <c r="J45" s="91">
        <v>13000</v>
      </c>
      <c r="K45" s="91">
        <v>13000</v>
      </c>
      <c r="L45" s="91">
        <v>13000</v>
      </c>
      <c r="M45" s="91">
        <v>13000</v>
      </c>
      <c r="N45" s="87">
        <v>41.915000000000873</v>
      </c>
      <c r="O45" s="87">
        <v>41.915000000000873</v>
      </c>
      <c r="P45" s="87"/>
      <c r="Q45" s="87">
        <v>41.915000000000873</v>
      </c>
      <c r="R45" s="87">
        <v>41.915000000000873</v>
      </c>
      <c r="S45" s="87">
        <v>41.915000000000873</v>
      </c>
      <c r="T45" s="87"/>
      <c r="U45" s="87">
        <v>41.915000000000873</v>
      </c>
      <c r="V45" s="87">
        <v>41.915000000000873</v>
      </c>
      <c r="W45" s="87">
        <v>41.915000000000873</v>
      </c>
      <c r="X45" s="87"/>
      <c r="Y45" s="87">
        <v>41.915000000000873</v>
      </c>
      <c r="Z45" s="88"/>
      <c r="AC45" s="129">
        <f t="shared" si="3"/>
        <v>13041.915000000001</v>
      </c>
    </row>
    <row r="46" spans="1:29" s="93" customFormat="1" ht="75">
      <c r="A46" s="126">
        <v>2</v>
      </c>
      <c r="B46" s="98" t="s">
        <v>62</v>
      </c>
      <c r="C46" s="98"/>
      <c r="D46" s="131" t="s">
        <v>63</v>
      </c>
      <c r="E46" s="131" t="s">
        <v>32</v>
      </c>
      <c r="F46" s="131" t="s">
        <v>69</v>
      </c>
      <c r="G46" s="128" t="s">
        <v>64</v>
      </c>
      <c r="H46" s="99">
        <v>1999</v>
      </c>
      <c r="I46" s="91">
        <v>1999</v>
      </c>
      <c r="J46" s="91">
        <v>1500</v>
      </c>
      <c r="K46" s="91">
        <v>1500</v>
      </c>
      <c r="L46" s="91">
        <v>1500</v>
      </c>
      <c r="M46" s="91">
        <v>1500</v>
      </c>
      <c r="N46" s="87">
        <v>349.57199999999989</v>
      </c>
      <c r="O46" s="87">
        <v>349.57199999999989</v>
      </c>
      <c r="P46" s="87"/>
      <c r="Q46" s="87">
        <v>349.57199999999989</v>
      </c>
      <c r="R46" s="87">
        <v>349.57199999999989</v>
      </c>
      <c r="S46" s="87">
        <v>349.57199999999989</v>
      </c>
      <c r="T46" s="87"/>
      <c r="U46" s="87">
        <v>349.57199999999989</v>
      </c>
      <c r="V46" s="87">
        <v>349.57199999999989</v>
      </c>
      <c r="W46" s="87">
        <v>349.57199999999989</v>
      </c>
      <c r="X46" s="87"/>
      <c r="Y46" s="87">
        <v>349.57199999999989</v>
      </c>
      <c r="Z46" s="101"/>
      <c r="AB46" s="105">
        <f>AB38-Y11</f>
        <v>91273</v>
      </c>
      <c r="AC46" s="129">
        <f t="shared" si="3"/>
        <v>1849.5719999999999</v>
      </c>
    </row>
    <row r="47" spans="1:29">
      <c r="A47" s="70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C47" s="129">
        <f t="shared" si="3"/>
        <v>0</v>
      </c>
    </row>
    <row r="48" spans="1:29">
      <c r="A48" s="70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71"/>
      <c r="O48" s="71"/>
      <c r="P48" s="71"/>
      <c r="Q48" s="71"/>
      <c r="R48" s="71"/>
      <c r="S48" s="71"/>
      <c r="T48" s="71"/>
      <c r="U48" s="71"/>
      <c r="V48" s="170"/>
      <c r="W48" s="170"/>
      <c r="X48" s="170"/>
      <c r="Y48" s="170"/>
      <c r="Z48" s="170"/>
    </row>
    <row r="49" spans="1:26">
      <c r="A49" s="70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</row>
    <row r="50" spans="1:26">
      <c r="A50" s="70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</row>
    <row r="51" spans="1:26">
      <c r="A51" s="70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</row>
    <row r="52" spans="1:26">
      <c r="A52" s="70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</row>
    <row r="53" spans="1:26">
      <c r="A53" s="70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</row>
    <row r="54" spans="1:26">
      <c r="A54" s="70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</row>
    <row r="55" spans="1:26">
      <c r="A55" s="70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</row>
    <row r="56" spans="1:26">
      <c r="A56" s="70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</row>
    <row r="57" spans="1:26">
      <c r="A57" s="70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</row>
    <row r="58" spans="1:26">
      <c r="A58" s="70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</row>
    <row r="59" spans="1:26">
      <c r="A59" s="70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</row>
    <row r="60" spans="1:26">
      <c r="A60" s="70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</row>
    <row r="61" spans="1:26">
      <c r="A61" s="70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</row>
    <row r="62" spans="1:26">
      <c r="A62" s="70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</row>
    <row r="63" spans="1:26">
      <c r="A63" s="70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</row>
    <row r="64" spans="1:26">
      <c r="A64" s="70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</row>
    <row r="65" spans="1:26">
      <c r="A65" s="70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</row>
    <row r="66" spans="1:26">
      <c r="A66" s="70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</row>
    <row r="67" spans="1:26">
      <c r="A67" s="70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</row>
    <row r="68" spans="1:26">
      <c r="A68" s="70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</row>
    <row r="69" spans="1:26">
      <c r="A69" s="70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</row>
    <row r="70" spans="1:26">
      <c r="A70" s="70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</row>
    <row r="71" spans="1:26">
      <c r="A71" s="70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</row>
    <row r="72" spans="1:26">
      <c r="A72" s="70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</row>
    <row r="73" spans="1:26">
      <c r="A73" s="70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</row>
    <row r="74" spans="1:26">
      <c r="A74" s="70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</row>
    <row r="75" spans="1:26">
      <c r="A75" s="70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</row>
    <row r="76" spans="1:26">
      <c r="A76" s="70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</row>
    <row r="77" spans="1:26">
      <c r="A77" s="70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</row>
    <row r="78" spans="1:26">
      <c r="A78" s="70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</row>
    <row r="79" spans="1:26">
      <c r="A79" s="70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</row>
    <row r="80" spans="1:26">
      <c r="A80" s="70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</row>
    <row r="81" spans="1:26">
      <c r="A81" s="70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</row>
    <row r="82" spans="1:26">
      <c r="A82" s="70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</row>
    <row r="83" spans="1:26">
      <c r="A83" s="70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</row>
    <row r="84" spans="1:26">
      <c r="A84" s="70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</row>
    <row r="85" spans="1:26">
      <c r="A85" s="70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</row>
    <row r="86" spans="1:26">
      <c r="A86" s="70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</row>
    <row r="87" spans="1:26">
      <c r="A87" s="70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</row>
    <row r="88" spans="1:26">
      <c r="A88" s="70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</row>
    <row r="89" spans="1:26">
      <c r="A89" s="70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</row>
    <row r="90" spans="1:26">
      <c r="A90" s="70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</row>
    <row r="91" spans="1:26">
      <c r="A91" s="70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</row>
    <row r="92" spans="1:26">
      <c r="A92" s="70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</row>
    <row r="93" spans="1:26">
      <c r="A93" s="70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</row>
    <row r="94" spans="1:26">
      <c r="A94" s="70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</row>
    <row r="95" spans="1:26">
      <c r="A95" s="70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</row>
    <row r="96" spans="1:26">
      <c r="A96" s="70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</row>
    <row r="97" spans="1:26">
      <c r="A97" s="70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</row>
    <row r="98" spans="1:26">
      <c r="A98" s="70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</row>
    <row r="99" spans="1:26">
      <c r="A99" s="70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</row>
    <row r="100" spans="1:26">
      <c r="A100" s="70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</row>
    <row r="101" spans="1:26">
      <c r="A101" s="70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</row>
    <row r="102" spans="1:26">
      <c r="A102" s="70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</row>
    <row r="103" spans="1:26">
      <c r="A103" s="70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</row>
    <row r="104" spans="1:26">
      <c r="A104" s="70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</row>
    <row r="105" spans="1:26">
      <c r="A105" s="70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</row>
    <row r="106" spans="1:26">
      <c r="A106" s="70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</row>
    <row r="107" spans="1:26">
      <c r="A107" s="70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</row>
    <row r="108" spans="1:26">
      <c r="A108" s="70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</row>
    <row r="109" spans="1:26">
      <c r="A109" s="70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</row>
    <row r="110" spans="1:26">
      <c r="A110" s="70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</row>
    <row r="111" spans="1:26">
      <c r="A111" s="70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</row>
    <row r="112" spans="1:26">
      <c r="A112" s="70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</row>
    <row r="113" spans="1:26">
      <c r="A113" s="70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</row>
    <row r="114" spans="1:26">
      <c r="A114" s="70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</row>
    <row r="115" spans="1:26">
      <c r="A115" s="70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</row>
    <row r="116" spans="1:26">
      <c r="A116" s="70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</row>
    <row r="117" spans="1:26">
      <c r="A117" s="70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</row>
    <row r="118" spans="1:26">
      <c r="A118" s="70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</row>
    <row r="119" spans="1:26">
      <c r="A119" s="70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</row>
    <row r="120" spans="1:26">
      <c r="A120" s="70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</row>
    <row r="121" spans="1:26">
      <c r="A121" s="70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</row>
    <row r="122" spans="1:26">
      <c r="A122" s="70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</row>
    <row r="123" spans="1:26">
      <c r="A123" s="70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</row>
    <row r="124" spans="1:26">
      <c r="A124" s="70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</row>
    <row r="125" spans="1:26">
      <c r="A125" s="70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</row>
    <row r="126" spans="1:26">
      <c r="A126" s="70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</row>
    <row r="127" spans="1:26">
      <c r="A127" s="70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</row>
    <row r="128" spans="1:26">
      <c r="A128" s="70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</row>
    <row r="129" spans="1:26">
      <c r="A129" s="70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</row>
    <row r="130" spans="1:26">
      <c r="A130" s="70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</row>
    <row r="131" spans="1:26">
      <c r="A131" s="70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</row>
    <row r="132" spans="1:26">
      <c r="A132" s="70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</row>
    <row r="133" spans="1:26">
      <c r="A133" s="70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</row>
    <row r="134" spans="1:26">
      <c r="A134" s="70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</row>
    <row r="135" spans="1:26">
      <c r="A135" s="70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</row>
    <row r="136" spans="1:26">
      <c r="A136" s="70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</row>
    <row r="137" spans="1:26">
      <c r="A137" s="70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</row>
    <row r="138" spans="1:26">
      <c r="A138" s="70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</row>
    <row r="139" spans="1:26">
      <c r="A139" s="70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</row>
    <row r="140" spans="1:26">
      <c r="A140" s="70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</row>
    <row r="141" spans="1:26">
      <c r="A141" s="70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</row>
    <row r="142" spans="1:26">
      <c r="A142" s="70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71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</row>
    <row r="143" spans="1:26">
      <c r="A143" s="70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</row>
    <row r="144" spans="1:26">
      <c r="A144" s="70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71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</row>
    <row r="145" spans="1:26">
      <c r="A145" s="70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71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</row>
    <row r="146" spans="1:26">
      <c r="A146" s="70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</row>
    <row r="147" spans="1:26">
      <c r="A147" s="70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</row>
    <row r="148" spans="1:26">
      <c r="A148" s="70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</row>
    <row r="149" spans="1:26">
      <c r="A149" s="70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</row>
    <row r="150" spans="1:26">
      <c r="A150" s="70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</row>
    <row r="151" spans="1:26">
      <c r="A151" s="70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</row>
    <row r="152" spans="1:26">
      <c r="A152" s="70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</row>
    <row r="153" spans="1:26">
      <c r="A153" s="70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</row>
    <row r="154" spans="1:26">
      <c r="A154" s="70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</row>
    <row r="155" spans="1:26">
      <c r="A155" s="70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</row>
    <row r="156" spans="1:26">
      <c r="A156" s="70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</row>
    <row r="157" spans="1:26">
      <c r="A157" s="70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71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</row>
    <row r="158" spans="1:26">
      <c r="A158" s="70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71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</row>
    <row r="159" spans="1:26">
      <c r="A159" s="70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71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</row>
    <row r="160" spans="1:26">
      <c r="A160" s="70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71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</row>
    <row r="161" spans="1:26">
      <c r="A161" s="70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</row>
    <row r="162" spans="1:26">
      <c r="A162" s="70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71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</row>
    <row r="163" spans="1:26">
      <c r="A163" s="70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</row>
    <row r="164" spans="1:26">
      <c r="A164" s="70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71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</row>
    <row r="165" spans="1:26">
      <c r="A165" s="70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71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</row>
    <row r="166" spans="1:26">
      <c r="A166" s="70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71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</row>
    <row r="167" spans="1:26">
      <c r="A167" s="70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71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</row>
    <row r="168" spans="1:26">
      <c r="A168" s="70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</row>
    <row r="169" spans="1:26">
      <c r="A169" s="70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</row>
    <row r="170" spans="1:26">
      <c r="A170" s="70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</row>
    <row r="171" spans="1:26">
      <c r="A171" s="70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</row>
    <row r="172" spans="1:26">
      <c r="A172" s="70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71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</row>
    <row r="173" spans="1:26">
      <c r="A173" s="70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</row>
    <row r="174" spans="1:26">
      <c r="A174" s="70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</row>
    <row r="175" spans="1:26">
      <c r="A175" s="70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71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</row>
    <row r="176" spans="1:26">
      <c r="A176" s="70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71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</row>
    <row r="177" spans="1:26">
      <c r="A177" s="70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71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</row>
    <row r="178" spans="1:26">
      <c r="A178" s="70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71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</row>
    <row r="179" spans="1:26">
      <c r="A179" s="70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71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</row>
    <row r="180" spans="1:26">
      <c r="A180" s="70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71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</row>
    <row r="181" spans="1:26">
      <c r="A181" s="70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</row>
    <row r="182" spans="1:26">
      <c r="A182" s="70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71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</row>
    <row r="183" spans="1:26">
      <c r="A183" s="70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71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</row>
    <row r="184" spans="1:26">
      <c r="A184" s="70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</row>
    <row r="185" spans="1:26">
      <c r="A185" s="70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71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</row>
    <row r="186" spans="1:26">
      <c r="A186" s="70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</row>
    <row r="187" spans="1:26">
      <c r="A187" s="70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71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</row>
    <row r="188" spans="1:26">
      <c r="A188" s="70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</row>
    <row r="189" spans="1:26">
      <c r="A189" s="70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71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</row>
    <row r="190" spans="1:26">
      <c r="A190" s="70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71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</row>
    <row r="191" spans="1:26">
      <c r="A191" s="70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71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</row>
    <row r="192" spans="1:26">
      <c r="A192" s="70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</row>
    <row r="193" spans="1:26">
      <c r="A193" s="70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</row>
    <row r="194" spans="1:26">
      <c r="A194" s="70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</row>
    <row r="195" spans="1:26">
      <c r="A195" s="70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71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</row>
    <row r="196" spans="1:26">
      <c r="A196" s="70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</row>
    <row r="197" spans="1:26">
      <c r="A197" s="70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71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</row>
    <row r="198" spans="1:26">
      <c r="A198" s="70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71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</row>
    <row r="199" spans="1:26">
      <c r="A199" s="70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</row>
    <row r="200" spans="1:26">
      <c r="A200" s="70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71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</row>
    <row r="201" spans="1:26">
      <c r="A201" s="70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</row>
    <row r="202" spans="1:26">
      <c r="A202" s="70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71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</row>
    <row r="203" spans="1:26">
      <c r="A203" s="70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</row>
    <row r="204" spans="1:26">
      <c r="A204" s="70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71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</row>
    <row r="205" spans="1:26">
      <c r="A205" s="70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71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</row>
    <row r="206" spans="1:26">
      <c r="A206" s="70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</row>
    <row r="207" spans="1:26">
      <c r="A207" s="70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</row>
    <row r="208" spans="1:26">
      <c r="A208" s="70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71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</row>
    <row r="209" spans="1:26">
      <c r="A209" s="70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71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</row>
    <row r="210" spans="1:26">
      <c r="A210" s="70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</row>
    <row r="211" spans="1:26">
      <c r="A211" s="70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71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</row>
    <row r="212" spans="1:26">
      <c r="A212" s="70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</row>
    <row r="213" spans="1:26">
      <c r="A213" s="70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71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</row>
    <row r="214" spans="1:26">
      <c r="A214" s="70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</row>
    <row r="215" spans="1:26">
      <c r="A215" s="70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71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</row>
    <row r="216" spans="1:26">
      <c r="A216" s="70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71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</row>
    <row r="217" spans="1:26">
      <c r="A217" s="70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71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</row>
    <row r="218" spans="1:26">
      <c r="A218" s="70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71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</row>
    <row r="219" spans="1:26">
      <c r="A219" s="70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71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</row>
    <row r="220" spans="1:26">
      <c r="A220" s="70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71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</row>
    <row r="221" spans="1:26">
      <c r="A221" s="70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71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</row>
    <row r="222" spans="1:26">
      <c r="A222" s="70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71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</row>
    <row r="223" spans="1:26">
      <c r="A223" s="70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</row>
    <row r="224" spans="1:26">
      <c r="A224" s="70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71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</row>
    <row r="225" spans="1:26">
      <c r="A225" s="70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71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</row>
    <row r="226" spans="1:26">
      <c r="A226" s="70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71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</row>
    <row r="227" spans="1:26">
      <c r="A227" s="70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</row>
    <row r="228" spans="1:26">
      <c r="A228" s="70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71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</row>
    <row r="229" spans="1:26">
      <c r="A229" s="70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71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</row>
    <row r="230" spans="1:26">
      <c r="A230" s="70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71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</row>
    <row r="231" spans="1:26">
      <c r="A231" s="70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71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</row>
    <row r="232" spans="1:26">
      <c r="A232" s="70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71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</row>
    <row r="233" spans="1:26">
      <c r="A233" s="70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71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</row>
    <row r="234" spans="1:26">
      <c r="A234" s="70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71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</row>
    <row r="235" spans="1:26">
      <c r="A235" s="70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71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</row>
    <row r="236" spans="1:26">
      <c r="A236" s="70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71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</row>
    <row r="237" spans="1:26">
      <c r="A237" s="70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71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</row>
    <row r="238" spans="1:26">
      <c r="A238" s="70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71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</row>
    <row r="239" spans="1:26">
      <c r="A239" s="70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71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</row>
    <row r="240" spans="1:26">
      <c r="A240" s="70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71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</row>
    <row r="241" spans="1:26">
      <c r="A241" s="70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71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</row>
    <row r="242" spans="1:26">
      <c r="A242" s="70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71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</row>
    <row r="243" spans="1:26">
      <c r="A243" s="70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71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</row>
    <row r="244" spans="1:26">
      <c r="A244" s="70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71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</row>
    <row r="245" spans="1:26">
      <c r="A245" s="70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71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</row>
    <row r="246" spans="1:26">
      <c r="A246" s="70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71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</row>
    <row r="247" spans="1:26">
      <c r="A247" s="70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71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</row>
    <row r="248" spans="1:26">
      <c r="A248" s="70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71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</row>
    <row r="249" spans="1:26">
      <c r="A249" s="70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71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</row>
    <row r="250" spans="1:26">
      <c r="A250" s="70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71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</row>
    <row r="251" spans="1:26">
      <c r="A251" s="70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71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</row>
    <row r="252" spans="1:26">
      <c r="A252" s="70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71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</row>
    <row r="253" spans="1:26">
      <c r="A253" s="70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71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</row>
    <row r="254" spans="1:26">
      <c r="A254" s="70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71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</row>
    <row r="255" spans="1:26">
      <c r="A255" s="70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71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</row>
    <row r="256" spans="1:26">
      <c r="A256" s="70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71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</row>
    <row r="257" spans="1:26">
      <c r="A257" s="70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71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</row>
    <row r="258" spans="1:26">
      <c r="A258" s="70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71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</row>
    <row r="259" spans="1:26">
      <c r="A259" s="70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71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</row>
    <row r="260" spans="1:26">
      <c r="A260" s="70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</row>
    <row r="261" spans="1:26">
      <c r="A261" s="70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</row>
    <row r="262" spans="1:26">
      <c r="A262" s="70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</row>
    <row r="263" spans="1:26">
      <c r="A263" s="70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</row>
    <row r="264" spans="1:26">
      <c r="A264" s="70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</row>
    <row r="265" spans="1:26">
      <c r="A265" s="70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</row>
    <row r="266" spans="1:26">
      <c r="A266" s="70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</row>
    <row r="267" spans="1:26">
      <c r="A267" s="70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</row>
    <row r="268" spans="1:26">
      <c r="A268" s="70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</row>
    <row r="269" spans="1:26">
      <c r="A269" s="70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</row>
    <row r="270" spans="1:26">
      <c r="A270" s="70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</row>
    <row r="271" spans="1:26">
      <c r="A271" s="70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</row>
    <row r="272" spans="1:26">
      <c r="A272" s="70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</row>
    <row r="273" spans="1:26">
      <c r="A273" s="70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</row>
    <row r="274" spans="1:26">
      <c r="A274" s="70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</row>
    <row r="275" spans="1:26">
      <c r="A275" s="70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</row>
  </sheetData>
  <mergeCells count="38">
    <mergeCell ref="V48:Z48"/>
    <mergeCell ref="A1:Z1"/>
    <mergeCell ref="A3:Z3"/>
    <mergeCell ref="A4:Z4"/>
    <mergeCell ref="A5:Z5"/>
    <mergeCell ref="A6:A10"/>
    <mergeCell ref="B6:B10"/>
    <mergeCell ref="C6:C10"/>
    <mergeCell ref="D6:D10"/>
    <mergeCell ref="E6:E10"/>
    <mergeCell ref="F6:F10"/>
    <mergeCell ref="Z6:Z10"/>
    <mergeCell ref="G7:G10"/>
    <mergeCell ref="H7:I7"/>
    <mergeCell ref="H8:H10"/>
    <mergeCell ref="I8:I10"/>
    <mergeCell ref="J8:J10"/>
    <mergeCell ref="K8:K10"/>
    <mergeCell ref="L8:L10"/>
    <mergeCell ref="M8:M10"/>
    <mergeCell ref="N8:N10"/>
    <mergeCell ref="G6:I6"/>
    <mergeCell ref="J6:K7"/>
    <mergeCell ref="L6:M7"/>
    <mergeCell ref="N6:Q7"/>
    <mergeCell ref="R6:U7"/>
    <mergeCell ref="V6:Y7"/>
    <mergeCell ref="X9:Y9"/>
    <mergeCell ref="O8:Q8"/>
    <mergeCell ref="R8:R10"/>
    <mergeCell ref="S8:U8"/>
    <mergeCell ref="V8:V10"/>
    <mergeCell ref="W8:Y8"/>
    <mergeCell ref="O9:O10"/>
    <mergeCell ref="P9:Q9"/>
    <mergeCell ref="S9:S10"/>
    <mergeCell ref="T9:U9"/>
    <mergeCell ref="W9:W10"/>
  </mergeCells>
  <printOptions horizontalCentered="1"/>
  <pageMargins left="0.23622047244094491" right="0.15748031496062992" top="0.74803149606299213" bottom="0.74803149606299213" header="0.31496062992125984" footer="0.31496062992125984"/>
  <pageSetup paperSize="8" scale="54" fitToHeight="0" orientation="landscape" useFirstPageNumber="1" r:id="rId1"/>
  <headerFooter differentFirst="1" scaleWithDoc="0" alignWithMargins="0">
    <oddFooter>&amp;R&amp;P</oddFooter>
  </headerFooter>
  <ignoredErrors>
    <ignoredError sqref="C14 F14" numberStoredAsText="1"/>
    <ignoredError sqref="H40:K4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THEO TG</vt:lpstr>
      <vt:lpstr>THEO NGANH</vt:lpstr>
      <vt:lpstr>'THEO NGANH'!OLE_LINK6</vt:lpstr>
      <vt:lpstr>'THEO TG'!OLE_LINK6</vt:lpstr>
      <vt:lpstr>'THEO NGANH'!Print_Area</vt:lpstr>
      <vt:lpstr>'THEO TG'!Print_Area</vt:lpstr>
      <vt:lpstr>'THEO NGANH'!Print_Titles</vt:lpstr>
      <vt:lpstr>'THEO TG'!Print_Titles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cuong86tckh@gmail.com</dc:creator>
  <cp:lastModifiedBy>user1474</cp:lastModifiedBy>
  <cp:lastPrinted>2021-11-22T13:04:07Z</cp:lastPrinted>
  <dcterms:created xsi:type="dcterms:W3CDTF">2021-07-12T03:51:06Z</dcterms:created>
  <dcterms:modified xsi:type="dcterms:W3CDTF">2021-11-22T13:04:15Z</dcterms:modified>
</cp:coreProperties>
</file>